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ufträge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'Übersicht'!$A$3:$B$15</definedName>
    <definedName name="_xlnm._FilterDatabase" localSheetId="1" hidden="1">'Aufträge'!$A$4:$X$104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.##0,00 &quot;€&quot;"/>
    <numFmt numFmtId="165" formatCode="0,0%"/>
    <numFmt numFmtId="166" formatCode="#.##0,00"/>
    <numFmt numFmtId="167" formatCode="DD.MM.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1F2D26"/>
      <sz val="10"/>
    </font>
    <font>
      <name val="Aptos"/>
      <b val="1"/>
      <color rgb="00FFFFFF"/>
      <sz val="10"/>
    </font>
    <font>
      <name val="Aptos"/>
      <b val="1"/>
      <color rgb="001F2D26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49" fontId="2" fillId="6" borderId="1" applyAlignment="1" pivotButton="0" quotePrefix="0" xfId="0">
      <alignment horizontal="left" vertical="center"/>
    </xf>
    <xf numFmtId="167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center" vertical="center"/>
    </xf>
    <xf numFmtId="49" fontId="2" fillId="5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49" fontId="2" fillId="4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Vorlage</author>
  </authors>
  <commentList>
    <comment ref="K4" authorId="0" shapeId="0">
      <text>
        <t>Der Satz wird über die Zuständigkeit aus dem Blatt Parameter übernommen. Nicht gefundene Zuständigkeiten führen zu einem leeren Ergebnis.</t>
      </text>
    </comment>
    <comment ref="O4" authorId="0" shapeId="0">
      <text>
        <t>Umsatz = Menge × Preis je Einheit × Anzahl Einsätze.</t>
      </text>
    </comment>
    <comment ref="T4" authorId="0" shapeId="0">
      <text>
        <t>Summe aus Personal-, Material-, Fahrt- und sonstigen variablen Kosten.</t>
      </text>
    </comment>
    <comment ref="W4" authorId="0" shapeId="0">
      <text>
        <t>Der Hinweis vergleicht den Auftrag mit den sichtbaren Schwellen im Blatt Parameter. Die abschließende Entscheidung bleibt manuell.</t>
      </text>
    </comment>
    <comment ref="X4" authorId="0" shapeId="0">
      <text>
        <t>Manueller Bearbeitungsstatus aus der stabilen Statusliste im Blatt Parameter.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F15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4" customWidth="1" min="3" max="3"/>
    <col width="29" customWidth="1" min="4" max="4"/>
    <col width="14" customWidth="1" min="5" max="5"/>
    <col width="4" customWidth="1" min="6" max="6"/>
  </cols>
  <sheetData>
    <row r="1" ht="28" customHeight="1">
      <c r="A1" s="1" t="inlineStr">
        <is>
          <t>Deckungsbeitrag Reinigungsauftrag Excel</t>
        </is>
      </c>
      <c r="B1" s="30" t="n"/>
      <c r="C1" s="30" t="n"/>
      <c r="D1" s="30" t="n"/>
      <c r="E1" s="30" t="n"/>
      <c r="F1" s="31" t="n"/>
    </row>
    <row r="2" ht="22" customHeight="1">
      <c r="A2" s="2" t="inlineStr">
        <is>
          <t>Stand 09.09.2026. Die Kennzahlen werden ausschließlich aus den Auftragskalkulationen berechnet; Kalkulationshinweise sind manuell zu prüfen.</t>
        </is>
      </c>
    </row>
    <row r="3">
      <c r="A3" s="3" t="inlineStr">
        <is>
          <t>Kennzahl</t>
        </is>
      </c>
      <c r="B3" s="3" t="inlineStr">
        <is>
          <t>Wert</t>
        </is>
      </c>
      <c r="D3" s="3" t="inlineStr">
        <is>
          <t>Manueller Status</t>
        </is>
      </c>
      <c r="E3" s="3" t="inlineStr">
        <is>
          <t>Anzahl</t>
        </is>
      </c>
    </row>
    <row r="4" ht="21" customHeight="1">
      <c r="A4" s="4" t="inlineStr">
        <is>
          <t>Aufträge angelegt</t>
        </is>
      </c>
      <c r="B4" s="5">
        <f>COUNTIF('Aufträge'!$A$5:$A$104,"&lt;&gt;")</f>
        <v/>
      </c>
      <c r="D4" s="4" t="inlineStr">
        <is>
          <t>Offen</t>
        </is>
      </c>
      <c r="E4" s="5">
        <f>COUNTIF('Aufträge'!$X$5:$X$104,"Offen")</f>
        <v/>
      </c>
    </row>
    <row r="5" ht="21" customHeight="1">
      <c r="A5" s="6" t="inlineStr">
        <is>
          <t>Vollständig kalkuliert</t>
        </is>
      </c>
      <c r="B5" s="7">
        <f>COUNT('Aufträge'!$U$5:$U$104)</f>
        <v/>
      </c>
      <c r="D5" s="6" t="inlineStr">
        <is>
          <t>Geprüft</t>
        </is>
      </c>
      <c r="E5" s="7">
        <f>COUNTIF('Aufträge'!$X$5:$X$104,"Geprüft")</f>
        <v/>
      </c>
    </row>
    <row r="6" ht="21" customHeight="1">
      <c r="A6" s="4" t="inlineStr">
        <is>
          <t>Umsatz gesamt</t>
        </is>
      </c>
      <c r="B6" s="8">
        <f>SUM('Aufträge'!$O$5:$O$104)</f>
        <v/>
      </c>
      <c r="D6" s="4" t="inlineStr">
        <is>
          <t>Freigegeben</t>
        </is>
      </c>
      <c r="E6" s="5">
        <f>COUNTIF('Aufträge'!$X$5:$X$104,"Freigegeben")</f>
        <v/>
      </c>
    </row>
    <row r="7" ht="21" customHeight="1">
      <c r="A7" s="6" t="inlineStr">
        <is>
          <t>Variable Kosten gesamt</t>
        </is>
      </c>
      <c r="B7" s="9">
        <f>SUM('Aufträge'!$T$5:$T$104)</f>
        <v/>
      </c>
      <c r="D7" s="6" t="inlineStr">
        <is>
          <t>Zurückgestellt</t>
        </is>
      </c>
      <c r="E7" s="7">
        <f>COUNTIF('Aufträge'!$X$5:$X$104,"Zurückgestellt")</f>
        <v/>
      </c>
    </row>
    <row r="8" ht="21" customHeight="1">
      <c r="A8" s="4" t="inlineStr">
        <is>
          <t>Deckungsbeitrag gesamt</t>
        </is>
      </c>
      <c r="B8" s="8">
        <f>SUM('Aufträge'!$U$5:$U$104)</f>
        <v/>
      </c>
    </row>
    <row r="9" ht="21" customHeight="1">
      <c r="A9" s="6" t="inlineStr">
        <is>
          <t>DB-Quote gesamt</t>
        </is>
      </c>
      <c r="B9" s="10">
        <f>IFERROR($B$8/$B$6,"")</f>
        <v/>
      </c>
    </row>
    <row r="10" ht="21" customHeight="1">
      <c r="A10" s="4" t="inlineStr">
        <is>
          <t>Produktivstunden gesamt</t>
        </is>
      </c>
      <c r="B10" s="11">
        <f>SUM('Aufträge'!$P$5:$P$104)</f>
        <v/>
      </c>
      <c r="D10" s="3" t="inlineStr">
        <is>
          <t>Entscheidungsbezug</t>
        </is>
      </c>
      <c r="E10" s="3" t="inlineStr">
        <is>
          <t>Anzahl</t>
        </is>
      </c>
    </row>
    <row r="11" ht="21" customHeight="1">
      <c r="A11" s="6" t="inlineStr">
        <is>
          <t>Deckungsbeitrag je Stunde</t>
        </is>
      </c>
      <c r="B11" s="9">
        <f>IFERROR($B$8/$B$10,"")</f>
        <v/>
      </c>
      <c r="D11" s="6" t="inlineStr">
        <is>
          <t>Quote erreicht</t>
        </is>
      </c>
      <c r="E11" s="7">
        <f>COUNTIF('Aufträge'!$W$5:$W$104,"Quote erreicht")</f>
        <v/>
      </c>
    </row>
    <row r="12" ht="21" customHeight="1">
      <c r="A12" s="4" t="inlineStr">
        <is>
          <t>Kalkulationshinweise zur Prüfung</t>
        </is>
      </c>
      <c r="B12" s="5">
        <f>COUNTIF('Aufträge'!$W$5:$W$104,"Eingaben prüfen")+COUNTIF('Aufträge'!$W$5:$W$104,"Deckungsbeitrag negativ")+COUNTIF('Aufträge'!$W$5:$W$104,"DB unter Mindestwert")+COUNTIF('Aufträge'!$W$5:$W$104,"Quote unter Ziel")</f>
        <v/>
      </c>
      <c r="D12" s="4" t="inlineStr">
        <is>
          <t>Quote unter Ziel</t>
        </is>
      </c>
      <c r="E12" s="5">
        <f>COUNTIF('Aufträge'!$W$5:$W$104,"Quote unter Ziel")</f>
        <v/>
      </c>
    </row>
    <row r="13" ht="21" customHeight="1">
      <c r="A13" s="6" t="inlineStr">
        <is>
          <t>Davon mit negativem DB</t>
        </is>
      </c>
      <c r="B13" s="7">
        <f>COUNTIF('Aufträge'!$U$5:$U$104,"&lt;0")</f>
        <v/>
      </c>
      <c r="D13" s="6" t="inlineStr">
        <is>
          <t>DB unter Mindestwert</t>
        </is>
      </c>
      <c r="E13" s="7">
        <f>COUNTIF('Aufträge'!$W$5:$W$104,"DB unter Mindestwert")</f>
        <v/>
      </c>
    </row>
    <row r="14" ht="21" customHeight="1">
      <c r="A14" s="4" t="inlineStr">
        <is>
          <t>Manuell freigegeben</t>
        </is>
      </c>
      <c r="B14" s="5">
        <f>COUNTIF('Aufträge'!$X$5:$X$104,"Freigegeben")</f>
        <v/>
      </c>
      <c r="D14" s="4" t="inlineStr">
        <is>
          <t>Deckungsbeitrag negativ</t>
        </is>
      </c>
      <c r="E14" s="5">
        <f>COUNTIF('Aufträge'!$W$5:$W$104,"Deckungsbeitrag negativ")</f>
        <v/>
      </c>
    </row>
    <row r="15" ht="21" customHeight="1">
      <c r="A15" s="6" t="inlineStr">
        <is>
          <t>Letztes Kalkulationsdatum</t>
        </is>
      </c>
      <c r="B15" s="12">
        <f>IF(COUNT('Aufträge'!$B$5:$B$104)=0,"",MAX('Aufträge'!$B$5:$B$104))</f>
        <v/>
      </c>
      <c r="D15" s="6" t="inlineStr">
        <is>
          <t>Eingaben prüfen</t>
        </is>
      </c>
      <c r="E15" s="7">
        <f>COUNTIF('Aufträge'!$W$5:$W$104,"Eingaben prüfen")</f>
        <v/>
      </c>
    </row>
  </sheetData>
  <autoFilter ref="A3:B15"/>
  <mergeCells count="1">
    <mergeCell ref="A1:F1"/>
  </mergeCells>
  <conditionalFormatting sqref="B9">
    <cfRule type="expression" priority="1" dxfId="0">
      <formula>AND(ISNUMBER($B$9),$B$9&lt;INDIRECT("'Parameter'!$B$4"))</formula>
    </cfRule>
  </conditionalFormatting>
  <conditionalFormatting sqref="B12">
    <cfRule type="expression" priority="2" dxfId="0">
      <formula>$B$12&gt;0</formula>
    </cfRule>
  </conditionalFormatting>
  <conditionalFormatting sqref="E11:E15">
    <cfRule type="expression" priority="3" dxfId="0">
      <formula>$E11&gt;0</formula>
    </cfRule>
  </conditionalFormatting>
  <conditionalFormatting sqref="E6">
    <cfRule type="expression" priority="4" dxfId="1">
      <formula>$E$6&gt;0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X104"/>
  <sheetViews>
    <sheetView showGridLines="0" zoomScale="85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8" customWidth="1" min="4" max="4"/>
    <col width="23" customWidth="1" min="5" max="5"/>
    <col width="12" customWidth="1" min="6" max="6"/>
    <col width="10" customWidth="1" min="7" max="7"/>
    <col width="16" customWidth="1" min="8" max="8"/>
    <col width="11" customWidth="1" min="9" max="9"/>
    <col width="15" customWidth="1" min="10" max="10"/>
    <col width="17" customWidth="1" min="11" max="11"/>
    <col width="18" customWidth="1" min="12" max="12"/>
    <col width="17" customWidth="1" min="13" max="13"/>
    <col width="20" customWidth="1" min="14" max="14"/>
    <col width="16" customWidth="1" min="15" max="15"/>
    <col width="17" customWidth="1" min="16" max="16"/>
    <col width="17" customWidth="1" min="17" max="17"/>
    <col width="16" customWidth="1" min="18" max="18"/>
    <col width="15" customWidth="1" min="19" max="19"/>
    <col width="18" customWidth="1" min="20" max="20"/>
    <col width="18" customWidth="1" min="21" max="21"/>
    <col width="12" customWidth="1" min="22" max="22"/>
    <col width="27" customWidth="1" min="23" max="23"/>
    <col width="19" customWidth="1" min="24" max="24"/>
  </cols>
  <sheetData>
    <row r="1" ht="28" customHeight="1">
      <c r="A1" s="1" t="inlineStr">
        <is>
          <t>Auftragskalkulation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1" t="n"/>
    </row>
    <row r="2" ht="22" customHeight="1">
      <c r="A2" s="2" t="inlineStr">
        <is>
          <t>Beispielhafte Kalkulationen: Alle Objektbezeichnungen und Werte sind fiktiv. Grüne Zellen sind editierbar; Formeln und Hinweise gelten bis Zeile 104.</t>
        </is>
      </c>
    </row>
    <row r="3"/>
    <row r="4" ht="38" customHeight="1">
      <c r="A4" s="3" t="inlineStr">
        <is>
          <t>Auftrags-ID</t>
        </is>
      </c>
      <c r="B4" s="3" t="inlineStr">
        <is>
          <t>Kalkulationsdatum</t>
        </is>
      </c>
      <c r="C4" s="3" t="inlineStr">
        <is>
          <t>Reinigungsbereich</t>
        </is>
      </c>
      <c r="D4" s="3" t="inlineStr">
        <is>
          <t>Intervall</t>
        </is>
      </c>
      <c r="E4" s="3" t="inlineStr">
        <is>
          <t>Zuständigkeit</t>
        </is>
      </c>
      <c r="F4" s="3" t="inlineStr">
        <is>
          <t>Menge</t>
        </is>
      </c>
      <c r="G4" s="3" t="inlineStr">
        <is>
          <t>Einheit</t>
        </is>
      </c>
      <c r="H4" s="3" t="inlineStr">
        <is>
          <t>Preis je Einheit</t>
        </is>
      </c>
      <c r="I4" s="3" t="inlineStr">
        <is>
          <t>Einsätze</t>
        </is>
      </c>
      <c r="J4" s="3" t="inlineStr">
        <is>
          <t>Std. je Einsatz</t>
        </is>
      </c>
      <c r="K4" s="3" t="inlineStr">
        <is>
          <t>Lohnkostensatz</t>
        </is>
      </c>
      <c r="L4" s="3" t="inlineStr">
        <is>
          <t>Material je Einsatz</t>
        </is>
      </c>
      <c r="M4" s="3" t="inlineStr">
        <is>
          <t>Fahrt je Einsatz</t>
        </is>
      </c>
      <c r="N4" s="3" t="inlineStr">
        <is>
          <t>Sonstige var. Kosten</t>
        </is>
      </c>
      <c r="O4" s="3" t="inlineStr">
        <is>
          <t>Umsatz</t>
        </is>
      </c>
      <c r="P4" s="3" t="inlineStr">
        <is>
          <t>Produktivstunden</t>
        </is>
      </c>
      <c r="Q4" s="3" t="inlineStr">
        <is>
          <t>Personalkosten</t>
        </is>
      </c>
      <c r="R4" s="3" t="inlineStr">
        <is>
          <t>Materialkosten</t>
        </is>
      </c>
      <c r="S4" s="3" t="inlineStr">
        <is>
          <t>Fahrtkosten</t>
        </is>
      </c>
      <c r="T4" s="3" t="inlineStr">
        <is>
          <t>Variable Kosten</t>
        </is>
      </c>
      <c r="U4" s="3" t="inlineStr">
        <is>
          <t>Deckungsbeitrag</t>
        </is>
      </c>
      <c r="V4" s="3" t="inlineStr">
        <is>
          <t>DB-Quote</t>
        </is>
      </c>
      <c r="W4" s="3" t="inlineStr">
        <is>
          <t>Kalkulationshinweis</t>
        </is>
      </c>
      <c r="X4" s="3" t="inlineStr">
        <is>
          <t>Status</t>
        </is>
      </c>
    </row>
    <row r="5" ht="21" customHeight="1">
      <c r="A5" s="13" t="inlineStr">
        <is>
          <t>KA-2608-001</t>
        </is>
      </c>
      <c r="B5" s="14" t="n">
        <v>46265</v>
      </c>
      <c r="C5" s="13" t="inlineStr">
        <is>
          <t>Büroflächen – Tannengrün</t>
        </is>
      </c>
      <c r="D5" s="13" t="inlineStr">
        <is>
          <t>werktäglich</t>
        </is>
      </c>
      <c r="E5" s="13" t="inlineStr">
        <is>
          <t>Team Nordlicht</t>
        </is>
      </c>
      <c r="F5" s="15" t="n">
        <v>1250</v>
      </c>
      <c r="G5" s="13" t="inlineStr">
        <is>
          <t>m²</t>
        </is>
      </c>
      <c r="H5" s="16" t="n">
        <v>0.18</v>
      </c>
      <c r="I5" s="17" t="n">
        <v>20</v>
      </c>
      <c r="J5" s="15" t="n">
        <v>4.5</v>
      </c>
      <c r="K5" s="9">
        <f>IF($A5="","",IFERROR(VLOOKUP($E5,'Parameter'!$A$12:$B$15,2,FALSE),""))</f>
        <v/>
      </c>
      <c r="L5" s="16" t="n">
        <v>18</v>
      </c>
      <c r="M5" s="16" t="n">
        <v>9</v>
      </c>
      <c r="N5" s="16" t="n">
        <v>40</v>
      </c>
      <c r="O5" s="9">
        <f>IF(OR($A5="",$F5="",$H5="",$I5=""),"",ROUND($F5*$H5*$I5,2))</f>
        <v/>
      </c>
      <c r="P5" s="18">
        <f>IF(OR($A5="",$I5="",$J5=""),"",ROUND($I5*$J5,2))</f>
        <v/>
      </c>
      <c r="Q5" s="9">
        <f>IF(OR($A5="",$P5="",$K5=""),"",ROUND($P5*$K5,2))</f>
        <v/>
      </c>
      <c r="R5" s="9">
        <f>IF(OR($A5="",$I5="",$L5=""),"",ROUND($I5*$L5,2))</f>
        <v/>
      </c>
      <c r="S5" s="9">
        <f>IF(OR($A5="",$I5="",$M5=""),"",ROUND($I5*$M5,2))</f>
        <v/>
      </c>
      <c r="T5" s="9">
        <f>IF($A5="","",IF(OR(COUNT($Q5:$S5)&lt;3,$N5=""),"",ROUND(SUM($Q5:$S5,$N5),2)))</f>
        <v/>
      </c>
      <c r="U5" s="9">
        <f>IF(OR($A5="",$O5="",$T5=""),"",ROUND($O5-$T5,2))</f>
        <v/>
      </c>
      <c r="V5" s="19">
        <f>IF(OR($A5="",$O5="",$U5=""),"",IFERROR($U5/$O5,""))</f>
        <v/>
      </c>
      <c r="W5" s="20">
        <f>IF($A5="","",IF(OR($O5="",$T5="",$U5="",$V5=""),"Eingaben prüfen",IF($U5&lt;0,"Deckungsbeitrag negativ",IF($U5&lt;'Parameter'!$B$5,"DB unter Mindestwert",IF($V5&lt;'Parameter'!$B$4,"Quote unter Ziel","Quote erreicht")))))</f>
        <v/>
      </c>
      <c r="X5" s="13" t="inlineStr">
        <is>
          <t>Freigegeben</t>
        </is>
      </c>
    </row>
    <row r="6" ht="21" customHeight="1">
      <c r="A6" s="13" t="inlineStr">
        <is>
          <t>KA-2609-002</t>
        </is>
      </c>
      <c r="B6" s="14" t="n">
        <v>46266</v>
      </c>
      <c r="C6" s="13" t="inlineStr">
        <is>
          <t>Verwaltungsbau – Silberbogen</t>
        </is>
      </c>
      <c r="D6" s="13" t="inlineStr">
        <is>
          <t>3× wöchentlich</t>
        </is>
      </c>
      <c r="E6" s="13" t="inlineStr">
        <is>
          <t>Team Südhang</t>
        </is>
      </c>
      <c r="F6" s="15" t="n">
        <v>680</v>
      </c>
      <c r="G6" s="13" t="inlineStr">
        <is>
          <t>m²</t>
        </is>
      </c>
      <c r="H6" s="16" t="n">
        <v>0.24</v>
      </c>
      <c r="I6" s="17" t="n">
        <v>12</v>
      </c>
      <c r="J6" s="15" t="n">
        <v>4</v>
      </c>
      <c r="K6" s="8">
        <f>IF($A6="","",IFERROR(VLOOKUP($E6,'Parameter'!$A$12:$B$15,2,FALSE),""))</f>
        <v/>
      </c>
      <c r="L6" s="16" t="n">
        <v>18</v>
      </c>
      <c r="M6" s="16" t="n">
        <v>10</v>
      </c>
      <c r="N6" s="16" t="n">
        <v>25</v>
      </c>
      <c r="O6" s="8">
        <f>IF(OR($A6="",$F6="",$H6="",$I6=""),"",ROUND($F6*$H6*$I6,2))</f>
        <v/>
      </c>
      <c r="P6" s="11">
        <f>IF(OR($A6="",$I6="",$J6=""),"",ROUND($I6*$J6,2))</f>
        <v/>
      </c>
      <c r="Q6" s="8">
        <f>IF(OR($A6="",$P6="",$K6=""),"",ROUND($P6*$K6,2))</f>
        <v/>
      </c>
      <c r="R6" s="8">
        <f>IF(OR($A6="",$I6="",$L6=""),"",ROUND($I6*$L6,2))</f>
        <v/>
      </c>
      <c r="S6" s="8">
        <f>IF(OR($A6="",$I6="",$M6=""),"",ROUND($I6*$M6,2))</f>
        <v/>
      </c>
      <c r="T6" s="8">
        <f>IF($A6="","",IF(OR(COUNT($Q6:$S6)&lt;3,$N6=""),"",ROUND(SUM($Q6:$S6,$N6),2)))</f>
        <v/>
      </c>
      <c r="U6" s="8">
        <f>IF(OR($A6="",$O6="",$T6=""),"",ROUND($O6-$T6,2))</f>
        <v/>
      </c>
      <c r="V6" s="21">
        <f>IF(OR($A6="",$O6="",$U6=""),"",IFERROR($U6/$O6,""))</f>
        <v/>
      </c>
      <c r="W6" s="22">
        <f>IF($A6="","",IF(OR($O6="",$T6="",$U6="",$V6=""),"Eingaben prüfen",IF($U6&lt;0,"Deckungsbeitrag negativ",IF($U6&lt;'Parameter'!$B$5,"DB unter Mindestwert",IF($V6&lt;'Parameter'!$B$4,"Quote unter Ziel","Quote erreicht")))))</f>
        <v/>
      </c>
      <c r="X6" s="13" t="inlineStr">
        <is>
          <t>Freigegeben</t>
        </is>
      </c>
    </row>
    <row r="7" ht="21" customHeight="1">
      <c r="A7" s="13" t="inlineStr">
        <is>
          <t>KA-2609-003</t>
        </is>
      </c>
      <c r="B7" s="14" t="n">
        <v>46267</v>
      </c>
      <c r="C7" s="13" t="inlineStr">
        <is>
          <t>Logistikhalle – Wolkenfeld</t>
        </is>
      </c>
      <c r="D7" s="13" t="inlineStr">
        <is>
          <t>2× wöchentlich</t>
        </is>
      </c>
      <c r="E7" s="13" t="inlineStr">
        <is>
          <t>Team Nordlicht</t>
        </is>
      </c>
      <c r="F7" s="15" t="n">
        <v>1800</v>
      </c>
      <c r="G7" s="13" t="inlineStr">
        <is>
          <t>m²</t>
        </is>
      </c>
      <c r="H7" s="16" t="n">
        <v>0.1</v>
      </c>
      <c r="I7" s="17" t="n">
        <v>8</v>
      </c>
      <c r="J7" s="15" t="n">
        <v>6</v>
      </c>
      <c r="K7" s="9">
        <f>IF($A7="","",IFERROR(VLOOKUP($E7,'Parameter'!$A$12:$B$15,2,FALSE),""))</f>
        <v/>
      </c>
      <c r="L7" s="16" t="n">
        <v>25</v>
      </c>
      <c r="M7" s="16" t="n">
        <v>14</v>
      </c>
      <c r="N7" s="16" t="n">
        <v>0</v>
      </c>
      <c r="O7" s="9">
        <f>IF(OR($A7="",$F7="",$H7="",$I7=""),"",ROUND($F7*$H7*$I7,2))</f>
        <v/>
      </c>
      <c r="P7" s="18">
        <f>IF(OR($A7="",$I7="",$J7=""),"",ROUND($I7*$J7,2))</f>
        <v/>
      </c>
      <c r="Q7" s="9">
        <f>IF(OR($A7="",$P7="",$K7=""),"",ROUND($P7*$K7,2))</f>
        <v/>
      </c>
      <c r="R7" s="9">
        <f>IF(OR($A7="",$I7="",$L7=""),"",ROUND($I7*$L7,2))</f>
        <v/>
      </c>
      <c r="S7" s="9">
        <f>IF(OR($A7="",$I7="",$M7=""),"",ROUND($I7*$M7,2))</f>
        <v/>
      </c>
      <c r="T7" s="9">
        <f>IF($A7="","",IF(OR(COUNT($Q7:$S7)&lt;3,$N7=""),"",ROUND(SUM($Q7:$S7,$N7),2)))</f>
        <v/>
      </c>
      <c r="U7" s="9">
        <f>IF(OR($A7="",$O7="",$T7=""),"",ROUND($O7-$T7,2))</f>
        <v/>
      </c>
      <c r="V7" s="19">
        <f>IF(OR($A7="",$O7="",$U7=""),"",IFERROR($U7/$O7,""))</f>
        <v/>
      </c>
      <c r="W7" s="20">
        <f>IF($A7="","",IF(OR($O7="",$T7="",$U7="",$V7=""),"Eingaben prüfen",IF($U7&lt;0,"Deckungsbeitrag negativ",IF($U7&lt;'Parameter'!$B$5,"DB unter Mindestwert",IF($V7&lt;'Parameter'!$B$4,"Quote unter Ziel","Quote erreicht")))))</f>
        <v/>
      </c>
      <c r="X7" s="13" t="inlineStr">
        <is>
          <t>Zurückgestellt</t>
        </is>
      </c>
    </row>
    <row r="8" ht="21" customHeight="1">
      <c r="A8" s="13" t="inlineStr">
        <is>
          <t>KA-2609-004</t>
        </is>
      </c>
      <c r="B8" s="14" t="n">
        <v>46268</v>
      </c>
      <c r="C8" s="13" t="inlineStr">
        <is>
          <t>Treppenhäuser – Felsenquell</t>
        </is>
      </c>
      <c r="D8" s="13" t="inlineStr">
        <is>
          <t>wöchentlich</t>
        </is>
      </c>
      <c r="E8" s="13" t="inlineStr">
        <is>
          <t>Team Spezial</t>
        </is>
      </c>
      <c r="F8" s="15" t="n">
        <v>950</v>
      </c>
      <c r="G8" s="13" t="inlineStr">
        <is>
          <t>m²</t>
        </is>
      </c>
      <c r="H8" s="16" t="n">
        <v>0.15</v>
      </c>
      <c r="I8" s="17" t="n">
        <v>4</v>
      </c>
      <c r="J8" s="15" t="n">
        <v>5</v>
      </c>
      <c r="K8" s="8">
        <f>IF($A8="","",IFERROR(VLOOKUP($E8,'Parameter'!$A$12:$B$15,2,FALSE),""))</f>
        <v/>
      </c>
      <c r="L8" s="16" t="n">
        <v>28</v>
      </c>
      <c r="M8" s="16" t="n">
        <v>12</v>
      </c>
      <c r="N8" s="16" t="n">
        <v>35</v>
      </c>
      <c r="O8" s="8">
        <f>IF(OR($A8="",$F8="",$H8="",$I8=""),"",ROUND($F8*$H8*$I8,2))</f>
        <v/>
      </c>
      <c r="P8" s="11">
        <f>IF(OR($A8="",$I8="",$J8=""),"",ROUND($I8*$J8,2))</f>
        <v/>
      </c>
      <c r="Q8" s="8">
        <f>IF(OR($A8="",$P8="",$K8=""),"",ROUND($P8*$K8,2))</f>
        <v/>
      </c>
      <c r="R8" s="8">
        <f>IF(OR($A8="",$I8="",$L8=""),"",ROUND($I8*$L8,2))</f>
        <v/>
      </c>
      <c r="S8" s="8">
        <f>IF(OR($A8="",$I8="",$M8=""),"",ROUND($I8*$M8,2))</f>
        <v/>
      </c>
      <c r="T8" s="8">
        <f>IF($A8="","",IF(OR(COUNT($Q8:$S8)&lt;3,$N8=""),"",ROUND(SUM($Q8:$S8,$N8),2)))</f>
        <v/>
      </c>
      <c r="U8" s="8">
        <f>IF(OR($A8="",$O8="",$T8=""),"",ROUND($O8-$T8,2))</f>
        <v/>
      </c>
      <c r="V8" s="21">
        <f>IF(OR($A8="",$O8="",$U8=""),"",IFERROR($U8/$O8,""))</f>
        <v/>
      </c>
      <c r="W8" s="22">
        <f>IF($A8="","",IF(OR($O8="",$T8="",$U8="",$V8=""),"Eingaben prüfen",IF($U8&lt;0,"Deckungsbeitrag negativ",IF($U8&lt;'Parameter'!$B$5,"DB unter Mindestwert",IF($V8&lt;'Parameter'!$B$4,"Quote unter Ziel","Quote erreicht")))))</f>
        <v/>
      </c>
      <c r="X8" s="13" t="inlineStr">
        <is>
          <t>Zurückgestellt</t>
        </is>
      </c>
    </row>
    <row r="9" ht="21" customHeight="1">
      <c r="A9" s="13" t="inlineStr">
        <is>
          <t>KA-2609-005</t>
        </is>
      </c>
      <c r="B9" s="14" t="n">
        <v>46269</v>
      </c>
      <c r="C9" s="13" t="inlineStr">
        <is>
          <t>Glasflächen – Kupferblatt</t>
        </is>
      </c>
      <c r="D9" s="13" t="inlineStr">
        <is>
          <t>wöchentlich</t>
        </is>
      </c>
      <c r="E9" s="13" t="inlineStr">
        <is>
          <t>Team Spezial</t>
        </is>
      </c>
      <c r="F9" s="15" t="n">
        <v>420</v>
      </c>
      <c r="G9" s="13" t="inlineStr">
        <is>
          <t>m²</t>
        </is>
      </c>
      <c r="H9" s="16" t="n">
        <v>0.42</v>
      </c>
      <c r="I9" s="17" t="n">
        <v>4</v>
      </c>
      <c r="J9" s="15" t="n">
        <v>3.5</v>
      </c>
      <c r="K9" s="9">
        <f>IF($A9="","",IFERROR(VLOOKUP($E9,'Parameter'!$A$12:$B$15,2,FALSE),""))</f>
        <v/>
      </c>
      <c r="L9" s="16" t="n">
        <v>20</v>
      </c>
      <c r="M9" s="16" t="n">
        <v>8</v>
      </c>
      <c r="N9" s="16" t="n">
        <v>15</v>
      </c>
      <c r="O9" s="9">
        <f>IF(OR($A9="",$F9="",$H9="",$I9=""),"",ROUND($F9*$H9*$I9,2))</f>
        <v/>
      </c>
      <c r="P9" s="18">
        <f>IF(OR($A9="",$I9="",$J9=""),"",ROUND($I9*$J9,2))</f>
        <v/>
      </c>
      <c r="Q9" s="9">
        <f>IF(OR($A9="",$P9="",$K9=""),"",ROUND($P9*$K9,2))</f>
        <v/>
      </c>
      <c r="R9" s="9">
        <f>IF(OR($A9="",$I9="",$L9=""),"",ROUND($I9*$L9,2))</f>
        <v/>
      </c>
      <c r="S9" s="9">
        <f>IF(OR($A9="",$I9="",$M9=""),"",ROUND($I9*$M9,2))</f>
        <v/>
      </c>
      <c r="T9" s="9">
        <f>IF($A9="","",IF(OR(COUNT($Q9:$S9)&lt;3,$N9=""),"",ROUND(SUM($Q9:$S9,$N9),2)))</f>
        <v/>
      </c>
      <c r="U9" s="9">
        <f>IF(OR($A9="",$O9="",$T9=""),"",ROUND($O9-$T9,2))</f>
        <v/>
      </c>
      <c r="V9" s="19">
        <f>IF(OR($A9="",$O9="",$U9=""),"",IFERROR($U9/$O9,""))</f>
        <v/>
      </c>
      <c r="W9" s="20">
        <f>IF($A9="","",IF(OR($O9="",$T9="",$U9="",$V9=""),"Eingaben prüfen",IF($U9&lt;0,"Deckungsbeitrag negativ",IF($U9&lt;'Parameter'!$B$5,"DB unter Mindestwert",IF($V9&lt;'Parameter'!$B$4,"Quote unter Ziel","Quote erreicht")))))</f>
        <v/>
      </c>
      <c r="X9" s="13" t="inlineStr">
        <is>
          <t>Freigegeben</t>
        </is>
      </c>
    </row>
    <row r="10" ht="21" customHeight="1">
      <c r="A10" s="13" t="inlineStr">
        <is>
          <t>KA-2609-006</t>
        </is>
      </c>
      <c r="B10" s="14" t="n">
        <v>46270</v>
      </c>
      <c r="C10" s="13" t="inlineStr">
        <is>
          <t>Bildungshaus – Abendstern</t>
        </is>
      </c>
      <c r="D10" s="13" t="inlineStr">
        <is>
          <t>werktäglich</t>
        </is>
      </c>
      <c r="E10" s="13" t="inlineStr">
        <is>
          <t>Team Südhang</t>
        </is>
      </c>
      <c r="F10" s="15" t="n">
        <v>2400</v>
      </c>
      <c r="G10" s="13" t="inlineStr">
        <is>
          <t>m²</t>
        </is>
      </c>
      <c r="H10" s="16" t="n">
        <v>0.11</v>
      </c>
      <c r="I10" s="17" t="n">
        <v>20</v>
      </c>
      <c r="J10" s="15" t="n">
        <v>7</v>
      </c>
      <c r="K10" s="8">
        <f>IF($A10="","",IFERROR(VLOOKUP($E10,'Parameter'!$A$12:$B$15,2,FALSE),""))</f>
        <v/>
      </c>
      <c r="L10" s="16" t="n">
        <v>25</v>
      </c>
      <c r="M10" s="16" t="n">
        <v>12</v>
      </c>
      <c r="N10" s="16" t="n">
        <v>90</v>
      </c>
      <c r="O10" s="8">
        <f>IF(OR($A10="",$F10="",$H10="",$I10=""),"",ROUND($F10*$H10*$I10,2))</f>
        <v/>
      </c>
      <c r="P10" s="11">
        <f>IF(OR($A10="",$I10="",$J10=""),"",ROUND($I10*$J10,2))</f>
        <v/>
      </c>
      <c r="Q10" s="8">
        <f>IF(OR($A10="",$P10="",$K10=""),"",ROUND($P10*$K10,2))</f>
        <v/>
      </c>
      <c r="R10" s="8">
        <f>IF(OR($A10="",$I10="",$L10=""),"",ROUND($I10*$L10,2))</f>
        <v/>
      </c>
      <c r="S10" s="8">
        <f>IF(OR($A10="",$I10="",$M10=""),"",ROUND($I10*$M10,2))</f>
        <v/>
      </c>
      <c r="T10" s="8">
        <f>IF($A10="","",IF(OR(COUNT($Q10:$S10)&lt;3,$N10=""),"",ROUND(SUM($Q10:$S10,$N10),2)))</f>
        <v/>
      </c>
      <c r="U10" s="8">
        <f>IF(OR($A10="",$O10="",$T10=""),"",ROUND($O10-$T10,2))</f>
        <v/>
      </c>
      <c r="V10" s="21">
        <f>IF(OR($A10="",$O10="",$U10=""),"",IFERROR($U10/$O10,""))</f>
        <v/>
      </c>
      <c r="W10" s="22">
        <f>IF($A10="","",IF(OR($O10="",$T10="",$U10="",$V10=""),"Eingaben prüfen",IF($U10&lt;0,"Deckungsbeitrag negativ",IF($U10&lt;'Parameter'!$B$5,"DB unter Mindestwert",IF($V10&lt;'Parameter'!$B$4,"Quote unter Ziel","Quote erreicht")))))</f>
        <v/>
      </c>
      <c r="X10" s="13" t="inlineStr">
        <is>
          <t>Geprüft</t>
        </is>
      </c>
    </row>
    <row r="11" ht="21" customHeight="1">
      <c r="A11" s="13" t="inlineStr">
        <is>
          <t>KA-2609-007</t>
        </is>
      </c>
      <c r="B11" s="14" t="n">
        <v>46271</v>
      </c>
      <c r="C11" s="13" t="inlineStr">
        <is>
          <t>Sanitärobjekte – Lindenfunke</t>
        </is>
      </c>
      <c r="D11" s="13" t="inlineStr">
        <is>
          <t>2× wöchentlich</t>
        </is>
      </c>
      <c r="E11" s="13" t="inlineStr">
        <is>
          <t>Partnergruppe Beispiel</t>
        </is>
      </c>
      <c r="F11" s="15" t="n">
        <v>75</v>
      </c>
      <c r="G11" s="13" t="inlineStr">
        <is>
          <t>Stück</t>
        </is>
      </c>
      <c r="H11" s="16" t="n">
        <v>0.95</v>
      </c>
      <c r="I11" s="17" t="n">
        <v>10</v>
      </c>
      <c r="J11" s="15" t="n">
        <v>1.6</v>
      </c>
      <c r="K11" s="9">
        <f>IF($A11="","",IFERROR(VLOOKUP($E11,'Parameter'!$A$12:$B$15,2,FALSE),""))</f>
        <v/>
      </c>
      <c r="L11" s="16" t="n">
        <v>4.5</v>
      </c>
      <c r="M11" s="16" t="n">
        <v>12</v>
      </c>
      <c r="N11" s="16" t="n">
        <v>20</v>
      </c>
      <c r="O11" s="9">
        <f>IF(OR($A11="",$F11="",$H11="",$I11=""),"",ROUND($F11*$H11*$I11,2))</f>
        <v/>
      </c>
      <c r="P11" s="18">
        <f>IF(OR($A11="",$I11="",$J11=""),"",ROUND($I11*$J11,2))</f>
        <v/>
      </c>
      <c r="Q11" s="9">
        <f>IF(OR($A11="",$P11="",$K11=""),"",ROUND($P11*$K11,2))</f>
        <v/>
      </c>
      <c r="R11" s="9">
        <f>IF(OR($A11="",$I11="",$L11=""),"",ROUND($I11*$L11,2))</f>
        <v/>
      </c>
      <c r="S11" s="9">
        <f>IF(OR($A11="",$I11="",$M11=""),"",ROUND($I11*$M11,2))</f>
        <v/>
      </c>
      <c r="T11" s="9">
        <f>IF($A11="","",IF(OR(COUNT($Q11:$S11)&lt;3,$N11=""),"",ROUND(SUM($Q11:$S11,$N11),2)))</f>
        <v/>
      </c>
      <c r="U11" s="9">
        <f>IF(OR($A11="",$O11="",$T11=""),"",ROUND($O11-$T11,2))</f>
        <v/>
      </c>
      <c r="V11" s="19">
        <f>IF(OR($A11="",$O11="",$U11=""),"",IFERROR($U11/$O11,""))</f>
        <v/>
      </c>
      <c r="W11" s="20">
        <f>IF($A11="","",IF(OR($O11="",$T11="",$U11="",$V11=""),"Eingaben prüfen",IF($U11&lt;0,"Deckungsbeitrag negativ",IF($U11&lt;'Parameter'!$B$5,"DB unter Mindestwert",IF($V11&lt;'Parameter'!$B$4,"Quote unter Ziel","Quote erreicht")))))</f>
        <v/>
      </c>
      <c r="X11" s="13" t="inlineStr">
        <is>
          <t>Zurückgestellt</t>
        </is>
      </c>
    </row>
    <row r="12" ht="21" customHeight="1">
      <c r="A12" s="13" t="inlineStr">
        <is>
          <t>KA-2609-008</t>
        </is>
      </c>
      <c r="B12" s="14" t="n">
        <v>46272</v>
      </c>
      <c r="C12" s="13" t="inlineStr">
        <is>
          <t>Labortrakt – Blauwinkel</t>
        </is>
      </c>
      <c r="D12" s="13" t="inlineStr">
        <is>
          <t>wöchentlich</t>
        </is>
      </c>
      <c r="E12" s="13" t="inlineStr">
        <is>
          <t>Team Spezial</t>
        </is>
      </c>
      <c r="F12" s="15" t="n">
        <v>320</v>
      </c>
      <c r="G12" s="13" t="inlineStr">
        <is>
          <t>m²</t>
        </is>
      </c>
      <c r="H12" s="16" t="n">
        <v>0.3</v>
      </c>
      <c r="I12" s="17" t="n">
        <v>4</v>
      </c>
      <c r="J12" s="15" t="n">
        <v>2</v>
      </c>
      <c r="K12" s="8">
        <f>IF($A12="","",IFERROR(VLOOKUP($E12,'Parameter'!$A$12:$B$15,2,FALSE),""))</f>
        <v/>
      </c>
      <c r="L12" s="16" t="n">
        <v>11</v>
      </c>
      <c r="M12" s="16" t="n">
        <v>8</v>
      </c>
      <c r="N12" s="16" t="n">
        <v>10</v>
      </c>
      <c r="O12" s="8">
        <f>IF(OR($A12="",$F12="",$H12="",$I12=""),"",ROUND($F12*$H12*$I12,2))</f>
        <v/>
      </c>
      <c r="P12" s="11">
        <f>IF(OR($A12="",$I12="",$J12=""),"",ROUND($I12*$J12,2))</f>
        <v/>
      </c>
      <c r="Q12" s="8">
        <f>IF(OR($A12="",$P12="",$K12=""),"",ROUND($P12*$K12,2))</f>
        <v/>
      </c>
      <c r="R12" s="8">
        <f>IF(OR($A12="",$I12="",$L12=""),"",ROUND($I12*$L12,2))</f>
        <v/>
      </c>
      <c r="S12" s="8">
        <f>IF(OR($A12="",$I12="",$M12=""),"",ROUND($I12*$M12,2))</f>
        <v/>
      </c>
      <c r="T12" s="8">
        <f>IF($A12="","",IF(OR(COUNT($Q12:$S12)&lt;3,$N12=""),"",ROUND(SUM($Q12:$S12,$N12),2)))</f>
        <v/>
      </c>
      <c r="U12" s="8">
        <f>IF(OR($A12="",$O12="",$T12=""),"",ROUND($O12-$T12,2))</f>
        <v/>
      </c>
      <c r="V12" s="21">
        <f>IF(OR($A12="",$O12="",$U12=""),"",IFERROR($U12/$O12,""))</f>
        <v/>
      </c>
      <c r="W12" s="22">
        <f>IF($A12="","",IF(OR($O12="",$T12="",$U12="",$V12=""),"Eingaben prüfen",IF($U12&lt;0,"Deckungsbeitrag negativ",IF($U12&lt;'Parameter'!$B$5,"DB unter Mindestwert",IF($V12&lt;'Parameter'!$B$4,"Quote unter Ziel","Quote erreicht")))))</f>
        <v/>
      </c>
      <c r="X12" s="13" t="inlineStr">
        <is>
          <t>Offen</t>
        </is>
      </c>
    </row>
    <row r="13" ht="21" customHeight="1">
      <c r="A13" s="13" t="inlineStr">
        <is>
          <t>KA-2609-009</t>
        </is>
      </c>
      <c r="B13" s="14" t="n">
        <v>46273</v>
      </c>
      <c r="C13" s="13" t="inlineStr">
        <is>
          <t>Servicezentrum – Moosgrund</t>
        </is>
      </c>
      <c r="D13" s="13" t="inlineStr">
        <is>
          <t>3× wöchentlich</t>
        </is>
      </c>
      <c r="E13" s="13" t="inlineStr">
        <is>
          <t>Team Nordlicht</t>
        </is>
      </c>
      <c r="F13" s="15" t="n">
        <v>1500</v>
      </c>
      <c r="G13" s="13" t="inlineStr">
        <is>
          <t>m²</t>
        </is>
      </c>
      <c r="H13" s="16" t="n">
        <v>0.2</v>
      </c>
      <c r="I13" s="17" t="n">
        <v>12</v>
      </c>
      <c r="J13" s="15" t="n">
        <v>4.8</v>
      </c>
      <c r="K13" s="9">
        <f>IF($A13="","",IFERROR(VLOOKUP($E13,'Parameter'!$A$12:$B$15,2,FALSE),""))</f>
        <v/>
      </c>
      <c r="L13" s="16" t="n">
        <v>22</v>
      </c>
      <c r="M13" s="16" t="n">
        <v>11</v>
      </c>
      <c r="N13" s="16" t="n">
        <v>60</v>
      </c>
      <c r="O13" s="9">
        <f>IF(OR($A13="",$F13="",$H13="",$I13=""),"",ROUND($F13*$H13*$I13,2))</f>
        <v/>
      </c>
      <c r="P13" s="18">
        <f>IF(OR($A13="",$I13="",$J13=""),"",ROUND($I13*$J13,2))</f>
        <v/>
      </c>
      <c r="Q13" s="9">
        <f>IF(OR($A13="",$P13="",$K13=""),"",ROUND($P13*$K13,2))</f>
        <v/>
      </c>
      <c r="R13" s="9">
        <f>IF(OR($A13="",$I13="",$L13=""),"",ROUND($I13*$L13,2))</f>
        <v/>
      </c>
      <c r="S13" s="9">
        <f>IF(OR($A13="",$I13="",$M13=""),"",ROUND($I13*$M13,2))</f>
        <v/>
      </c>
      <c r="T13" s="9">
        <f>IF($A13="","",IF(OR(COUNT($Q13:$S13)&lt;3,$N13=""),"",ROUND(SUM($Q13:$S13,$N13),2)))</f>
        <v/>
      </c>
      <c r="U13" s="9">
        <f>IF(OR($A13="",$O13="",$T13=""),"",ROUND($O13-$T13,2))</f>
        <v/>
      </c>
      <c r="V13" s="19">
        <f>IF(OR($A13="",$O13="",$U13=""),"",IFERROR($U13/$O13,""))</f>
        <v/>
      </c>
      <c r="W13" s="20">
        <f>IF($A13="","",IF(OR($O13="",$T13="",$U13="",$V13=""),"Eingaben prüfen",IF($U13&lt;0,"Deckungsbeitrag negativ",IF($U13&lt;'Parameter'!$B$5,"DB unter Mindestwert",IF($V13&lt;'Parameter'!$B$4,"Quote unter Ziel","Quote erreicht")))))</f>
        <v/>
      </c>
      <c r="X13" s="13" t="inlineStr">
        <is>
          <t>Freigegeben</t>
        </is>
      </c>
    </row>
    <row r="14" ht="21" customHeight="1">
      <c r="A14" s="13" t="inlineStr">
        <is>
          <t>KA-2609-010</t>
        </is>
      </c>
      <c r="B14" s="14" t="n">
        <v>46274</v>
      </c>
      <c r="C14" s="13" t="inlineStr">
        <is>
          <t>Ausstellungsraum – Sonnenufer</t>
        </is>
      </c>
      <c r="D14" s="13" t="inlineStr">
        <is>
          <t>werktäglich</t>
        </is>
      </c>
      <c r="E14" s="13" t="inlineStr">
        <is>
          <t>Team Südhang</t>
        </is>
      </c>
      <c r="F14" s="15" t="n">
        <v>600</v>
      </c>
      <c r="G14" s="13" t="inlineStr">
        <is>
          <t>m²</t>
        </is>
      </c>
      <c r="H14" s="16" t="n">
        <v>0.22</v>
      </c>
      <c r="I14" s="17" t="n">
        <v>20</v>
      </c>
      <c r="J14" s="15" t="n">
        <v>3</v>
      </c>
      <c r="K14" s="8">
        <f>IF($A14="","",IFERROR(VLOOKUP($E14,'Parameter'!$A$12:$B$15,2,FALSE),""))</f>
        <v/>
      </c>
      <c r="L14" s="16" t="n">
        <v>16</v>
      </c>
      <c r="M14" s="16" t="n">
        <v>9</v>
      </c>
      <c r="N14" s="16" t="n">
        <v>50</v>
      </c>
      <c r="O14" s="8">
        <f>IF(OR($A14="",$F14="",$H14="",$I14=""),"",ROUND($F14*$H14*$I14,2))</f>
        <v/>
      </c>
      <c r="P14" s="11">
        <f>IF(OR($A14="",$I14="",$J14=""),"",ROUND($I14*$J14,2))</f>
        <v/>
      </c>
      <c r="Q14" s="8">
        <f>IF(OR($A14="",$P14="",$K14=""),"",ROUND($P14*$K14,2))</f>
        <v/>
      </c>
      <c r="R14" s="8">
        <f>IF(OR($A14="",$I14="",$L14=""),"",ROUND($I14*$L14,2))</f>
        <v/>
      </c>
      <c r="S14" s="8">
        <f>IF(OR($A14="",$I14="",$M14=""),"",ROUND($I14*$M14,2))</f>
        <v/>
      </c>
      <c r="T14" s="8">
        <f>IF($A14="","",IF(OR(COUNT($Q14:$S14)&lt;3,$N14=""),"",ROUND(SUM($Q14:$S14,$N14),2)))</f>
        <v/>
      </c>
      <c r="U14" s="8">
        <f>IF(OR($A14="",$O14="",$T14=""),"",ROUND($O14-$T14,2))</f>
        <v/>
      </c>
      <c r="V14" s="21">
        <f>IF(OR($A14="",$O14="",$U14=""),"",IFERROR($U14/$O14,""))</f>
        <v/>
      </c>
      <c r="W14" s="22">
        <f>IF($A14="","",IF(OR($O14="",$T14="",$U14="",$V14=""),"Eingaben prüfen",IF($U14&lt;0,"Deckungsbeitrag negativ",IF($U14&lt;'Parameter'!$B$5,"DB unter Mindestwert",IF($V14&lt;'Parameter'!$B$4,"Quote unter Ziel","Quote erreicht")))))</f>
        <v/>
      </c>
      <c r="X14" s="13" t="inlineStr">
        <is>
          <t>Freigegeben</t>
        </is>
      </c>
    </row>
    <row r="15" ht="21" customHeight="1">
      <c r="A15" s="13" t="n"/>
      <c r="B15" s="14" t="n"/>
      <c r="C15" s="13" t="n"/>
      <c r="D15" s="13" t="n"/>
      <c r="E15" s="13" t="n"/>
      <c r="F15" s="15" t="n"/>
      <c r="G15" s="13" t="n"/>
      <c r="H15" s="16" t="n"/>
      <c r="I15" s="17" t="n"/>
      <c r="J15" s="15" t="n"/>
      <c r="K15" s="9">
        <f>IF($A15="","",IFERROR(VLOOKUP($E15,'Parameter'!$A$12:$B$15,2,FALSE),""))</f>
        <v/>
      </c>
      <c r="L15" s="16" t="n"/>
      <c r="M15" s="16" t="n"/>
      <c r="N15" s="16" t="n"/>
      <c r="O15" s="9">
        <f>IF(OR($A15="",$F15="",$H15="",$I15=""),"",ROUND($F15*$H15*$I15,2))</f>
        <v/>
      </c>
      <c r="P15" s="18">
        <f>IF(OR($A15="",$I15="",$J15=""),"",ROUND($I15*$J15,2))</f>
        <v/>
      </c>
      <c r="Q15" s="9">
        <f>IF(OR($A15="",$P15="",$K15=""),"",ROUND($P15*$K15,2))</f>
        <v/>
      </c>
      <c r="R15" s="9">
        <f>IF(OR($A15="",$I15="",$L15=""),"",ROUND($I15*$L15,2))</f>
        <v/>
      </c>
      <c r="S15" s="9">
        <f>IF(OR($A15="",$I15="",$M15=""),"",ROUND($I15*$M15,2))</f>
        <v/>
      </c>
      <c r="T15" s="9">
        <f>IF($A15="","",IF(OR(COUNT($Q15:$S15)&lt;3,$N15=""),"",ROUND(SUM($Q15:$S15,$N15),2)))</f>
        <v/>
      </c>
      <c r="U15" s="9">
        <f>IF(OR($A15="",$O15="",$T15=""),"",ROUND($O15-$T15,2))</f>
        <v/>
      </c>
      <c r="V15" s="19">
        <f>IF(OR($A15="",$O15="",$U15=""),"",IFERROR($U15/$O15,""))</f>
        <v/>
      </c>
      <c r="W15" s="20">
        <f>IF($A15="","",IF(OR($O15="",$T15="",$U15="",$V15=""),"Eingaben prüfen",IF($U15&lt;0,"Deckungsbeitrag negativ",IF($U15&lt;'Parameter'!$B$5,"DB unter Mindestwert",IF($V15&lt;'Parameter'!$B$4,"Quote unter Ziel","Quote erreicht")))))</f>
        <v/>
      </c>
      <c r="X15" s="13" t="n"/>
    </row>
    <row r="16" ht="21" customHeight="1">
      <c r="A16" s="13" t="n"/>
      <c r="B16" s="14" t="n"/>
      <c r="C16" s="13" t="n"/>
      <c r="D16" s="13" t="n"/>
      <c r="E16" s="13" t="n"/>
      <c r="F16" s="15" t="n"/>
      <c r="G16" s="13" t="n"/>
      <c r="H16" s="16" t="n"/>
      <c r="I16" s="17" t="n"/>
      <c r="J16" s="15" t="n"/>
      <c r="K16" s="8">
        <f>IF($A16="","",IFERROR(VLOOKUP($E16,'Parameter'!$A$12:$B$15,2,FALSE),""))</f>
        <v/>
      </c>
      <c r="L16" s="16" t="n"/>
      <c r="M16" s="16" t="n"/>
      <c r="N16" s="16" t="n"/>
      <c r="O16" s="8">
        <f>IF(OR($A16="",$F16="",$H16="",$I16=""),"",ROUND($F16*$H16*$I16,2))</f>
        <v/>
      </c>
      <c r="P16" s="11">
        <f>IF(OR($A16="",$I16="",$J16=""),"",ROUND($I16*$J16,2))</f>
        <v/>
      </c>
      <c r="Q16" s="8">
        <f>IF(OR($A16="",$P16="",$K16=""),"",ROUND($P16*$K16,2))</f>
        <v/>
      </c>
      <c r="R16" s="8">
        <f>IF(OR($A16="",$I16="",$L16=""),"",ROUND($I16*$L16,2))</f>
        <v/>
      </c>
      <c r="S16" s="8">
        <f>IF(OR($A16="",$I16="",$M16=""),"",ROUND($I16*$M16,2))</f>
        <v/>
      </c>
      <c r="T16" s="8">
        <f>IF($A16="","",IF(OR(COUNT($Q16:$S16)&lt;3,$N16=""),"",ROUND(SUM($Q16:$S16,$N16),2)))</f>
        <v/>
      </c>
      <c r="U16" s="8">
        <f>IF(OR($A16="",$O16="",$T16=""),"",ROUND($O16-$T16,2))</f>
        <v/>
      </c>
      <c r="V16" s="21">
        <f>IF(OR($A16="",$O16="",$U16=""),"",IFERROR($U16/$O16,""))</f>
        <v/>
      </c>
      <c r="W16" s="22">
        <f>IF($A16="","",IF(OR($O16="",$T16="",$U16="",$V16=""),"Eingaben prüfen",IF($U16&lt;0,"Deckungsbeitrag negativ",IF($U16&lt;'Parameter'!$B$5,"DB unter Mindestwert",IF($V16&lt;'Parameter'!$B$4,"Quote unter Ziel","Quote erreicht")))))</f>
        <v/>
      </c>
      <c r="X16" s="13" t="n"/>
    </row>
    <row r="17" ht="21" customHeight="1">
      <c r="A17" s="13" t="n"/>
      <c r="B17" s="14" t="n"/>
      <c r="C17" s="13" t="n"/>
      <c r="D17" s="13" t="n"/>
      <c r="E17" s="13" t="n"/>
      <c r="F17" s="15" t="n"/>
      <c r="G17" s="13" t="n"/>
      <c r="H17" s="16" t="n"/>
      <c r="I17" s="17" t="n"/>
      <c r="J17" s="15" t="n"/>
      <c r="K17" s="9">
        <f>IF($A17="","",IFERROR(VLOOKUP($E17,'Parameter'!$A$12:$B$15,2,FALSE),""))</f>
        <v/>
      </c>
      <c r="L17" s="16" t="n"/>
      <c r="M17" s="16" t="n"/>
      <c r="N17" s="16" t="n"/>
      <c r="O17" s="9">
        <f>IF(OR($A17="",$F17="",$H17="",$I17=""),"",ROUND($F17*$H17*$I17,2))</f>
        <v/>
      </c>
      <c r="P17" s="18">
        <f>IF(OR($A17="",$I17="",$J17=""),"",ROUND($I17*$J17,2))</f>
        <v/>
      </c>
      <c r="Q17" s="9">
        <f>IF(OR($A17="",$P17="",$K17=""),"",ROUND($P17*$K17,2))</f>
        <v/>
      </c>
      <c r="R17" s="9">
        <f>IF(OR($A17="",$I17="",$L17=""),"",ROUND($I17*$L17,2))</f>
        <v/>
      </c>
      <c r="S17" s="9">
        <f>IF(OR($A17="",$I17="",$M17=""),"",ROUND($I17*$M17,2))</f>
        <v/>
      </c>
      <c r="T17" s="9">
        <f>IF($A17="","",IF(OR(COUNT($Q17:$S17)&lt;3,$N17=""),"",ROUND(SUM($Q17:$S17,$N17),2)))</f>
        <v/>
      </c>
      <c r="U17" s="9">
        <f>IF(OR($A17="",$O17="",$T17=""),"",ROUND($O17-$T17,2))</f>
        <v/>
      </c>
      <c r="V17" s="19">
        <f>IF(OR($A17="",$O17="",$U17=""),"",IFERROR($U17/$O17,""))</f>
        <v/>
      </c>
      <c r="W17" s="20">
        <f>IF($A17="","",IF(OR($O17="",$T17="",$U17="",$V17=""),"Eingaben prüfen",IF($U17&lt;0,"Deckungsbeitrag negativ",IF($U17&lt;'Parameter'!$B$5,"DB unter Mindestwert",IF($V17&lt;'Parameter'!$B$4,"Quote unter Ziel","Quote erreicht")))))</f>
        <v/>
      </c>
      <c r="X17" s="13" t="n"/>
    </row>
    <row r="18" ht="21" customHeight="1">
      <c r="A18" s="13" t="n"/>
      <c r="B18" s="14" t="n"/>
      <c r="C18" s="13" t="n"/>
      <c r="D18" s="13" t="n"/>
      <c r="E18" s="13" t="n"/>
      <c r="F18" s="15" t="n"/>
      <c r="G18" s="13" t="n"/>
      <c r="H18" s="16" t="n"/>
      <c r="I18" s="17" t="n"/>
      <c r="J18" s="15" t="n"/>
      <c r="K18" s="8">
        <f>IF($A18="","",IFERROR(VLOOKUP($E18,'Parameter'!$A$12:$B$15,2,FALSE),""))</f>
        <v/>
      </c>
      <c r="L18" s="16" t="n"/>
      <c r="M18" s="16" t="n"/>
      <c r="N18" s="16" t="n"/>
      <c r="O18" s="8">
        <f>IF(OR($A18="",$F18="",$H18="",$I18=""),"",ROUND($F18*$H18*$I18,2))</f>
        <v/>
      </c>
      <c r="P18" s="11">
        <f>IF(OR($A18="",$I18="",$J18=""),"",ROUND($I18*$J18,2))</f>
        <v/>
      </c>
      <c r="Q18" s="8">
        <f>IF(OR($A18="",$P18="",$K18=""),"",ROUND($P18*$K18,2))</f>
        <v/>
      </c>
      <c r="R18" s="8">
        <f>IF(OR($A18="",$I18="",$L18=""),"",ROUND($I18*$L18,2))</f>
        <v/>
      </c>
      <c r="S18" s="8">
        <f>IF(OR($A18="",$I18="",$M18=""),"",ROUND($I18*$M18,2))</f>
        <v/>
      </c>
      <c r="T18" s="8">
        <f>IF($A18="","",IF(OR(COUNT($Q18:$S18)&lt;3,$N18=""),"",ROUND(SUM($Q18:$S18,$N18),2)))</f>
        <v/>
      </c>
      <c r="U18" s="8">
        <f>IF(OR($A18="",$O18="",$T18=""),"",ROUND($O18-$T18,2))</f>
        <v/>
      </c>
      <c r="V18" s="21">
        <f>IF(OR($A18="",$O18="",$U18=""),"",IFERROR($U18/$O18,""))</f>
        <v/>
      </c>
      <c r="W18" s="22">
        <f>IF($A18="","",IF(OR($O18="",$T18="",$U18="",$V18=""),"Eingaben prüfen",IF($U18&lt;0,"Deckungsbeitrag negativ",IF($U18&lt;'Parameter'!$B$5,"DB unter Mindestwert",IF($V18&lt;'Parameter'!$B$4,"Quote unter Ziel","Quote erreicht")))))</f>
        <v/>
      </c>
      <c r="X18" s="13" t="n"/>
    </row>
    <row r="19" ht="21" customHeight="1">
      <c r="A19" s="13" t="n"/>
      <c r="B19" s="14" t="n"/>
      <c r="C19" s="13" t="n"/>
      <c r="D19" s="13" t="n"/>
      <c r="E19" s="13" t="n"/>
      <c r="F19" s="15" t="n"/>
      <c r="G19" s="13" t="n"/>
      <c r="H19" s="16" t="n"/>
      <c r="I19" s="17" t="n"/>
      <c r="J19" s="15" t="n"/>
      <c r="K19" s="9">
        <f>IF($A19="","",IFERROR(VLOOKUP($E19,'Parameter'!$A$12:$B$15,2,FALSE),""))</f>
        <v/>
      </c>
      <c r="L19" s="16" t="n"/>
      <c r="M19" s="16" t="n"/>
      <c r="N19" s="16" t="n"/>
      <c r="O19" s="9">
        <f>IF(OR($A19="",$F19="",$H19="",$I19=""),"",ROUND($F19*$H19*$I19,2))</f>
        <v/>
      </c>
      <c r="P19" s="18">
        <f>IF(OR($A19="",$I19="",$J19=""),"",ROUND($I19*$J19,2))</f>
        <v/>
      </c>
      <c r="Q19" s="9">
        <f>IF(OR($A19="",$P19="",$K19=""),"",ROUND($P19*$K19,2))</f>
        <v/>
      </c>
      <c r="R19" s="9">
        <f>IF(OR($A19="",$I19="",$L19=""),"",ROUND($I19*$L19,2))</f>
        <v/>
      </c>
      <c r="S19" s="9">
        <f>IF(OR($A19="",$I19="",$M19=""),"",ROUND($I19*$M19,2))</f>
        <v/>
      </c>
      <c r="T19" s="9">
        <f>IF($A19="","",IF(OR(COUNT($Q19:$S19)&lt;3,$N19=""),"",ROUND(SUM($Q19:$S19,$N19),2)))</f>
        <v/>
      </c>
      <c r="U19" s="9">
        <f>IF(OR($A19="",$O19="",$T19=""),"",ROUND($O19-$T19,2))</f>
        <v/>
      </c>
      <c r="V19" s="19">
        <f>IF(OR($A19="",$O19="",$U19=""),"",IFERROR($U19/$O19,""))</f>
        <v/>
      </c>
      <c r="W19" s="20">
        <f>IF($A19="","",IF(OR($O19="",$T19="",$U19="",$V19=""),"Eingaben prüfen",IF($U19&lt;0,"Deckungsbeitrag negativ",IF($U19&lt;'Parameter'!$B$5,"DB unter Mindestwert",IF($V19&lt;'Parameter'!$B$4,"Quote unter Ziel","Quote erreicht")))))</f>
        <v/>
      </c>
      <c r="X19" s="13" t="n"/>
    </row>
    <row r="20" ht="21" customHeight="1">
      <c r="A20" s="13" t="n"/>
      <c r="B20" s="14" t="n"/>
      <c r="C20" s="13" t="n"/>
      <c r="D20" s="13" t="n"/>
      <c r="E20" s="13" t="n"/>
      <c r="F20" s="15" t="n"/>
      <c r="G20" s="13" t="n"/>
      <c r="H20" s="16" t="n"/>
      <c r="I20" s="17" t="n"/>
      <c r="J20" s="15" t="n"/>
      <c r="K20" s="8">
        <f>IF($A20="","",IFERROR(VLOOKUP($E20,'Parameter'!$A$12:$B$15,2,FALSE),""))</f>
        <v/>
      </c>
      <c r="L20" s="16" t="n"/>
      <c r="M20" s="16" t="n"/>
      <c r="N20" s="16" t="n"/>
      <c r="O20" s="8">
        <f>IF(OR($A20="",$F20="",$H20="",$I20=""),"",ROUND($F20*$H20*$I20,2))</f>
        <v/>
      </c>
      <c r="P20" s="11">
        <f>IF(OR($A20="",$I20="",$J20=""),"",ROUND($I20*$J20,2))</f>
        <v/>
      </c>
      <c r="Q20" s="8">
        <f>IF(OR($A20="",$P20="",$K20=""),"",ROUND($P20*$K20,2))</f>
        <v/>
      </c>
      <c r="R20" s="8">
        <f>IF(OR($A20="",$I20="",$L20=""),"",ROUND($I20*$L20,2))</f>
        <v/>
      </c>
      <c r="S20" s="8">
        <f>IF(OR($A20="",$I20="",$M20=""),"",ROUND($I20*$M20,2))</f>
        <v/>
      </c>
      <c r="T20" s="8">
        <f>IF($A20="","",IF(OR(COUNT($Q20:$S20)&lt;3,$N20=""),"",ROUND(SUM($Q20:$S20,$N20),2)))</f>
        <v/>
      </c>
      <c r="U20" s="8">
        <f>IF(OR($A20="",$O20="",$T20=""),"",ROUND($O20-$T20,2))</f>
        <v/>
      </c>
      <c r="V20" s="21">
        <f>IF(OR($A20="",$O20="",$U20=""),"",IFERROR($U20/$O20,""))</f>
        <v/>
      </c>
      <c r="W20" s="22">
        <f>IF($A20="","",IF(OR($O20="",$T20="",$U20="",$V20=""),"Eingaben prüfen",IF($U20&lt;0,"Deckungsbeitrag negativ",IF($U20&lt;'Parameter'!$B$5,"DB unter Mindestwert",IF($V20&lt;'Parameter'!$B$4,"Quote unter Ziel","Quote erreicht")))))</f>
        <v/>
      </c>
      <c r="X20" s="13" t="n"/>
    </row>
    <row r="21" ht="21" customHeight="1">
      <c r="A21" s="13" t="n"/>
      <c r="B21" s="14" t="n"/>
      <c r="C21" s="13" t="n"/>
      <c r="D21" s="13" t="n"/>
      <c r="E21" s="13" t="n"/>
      <c r="F21" s="15" t="n"/>
      <c r="G21" s="13" t="n"/>
      <c r="H21" s="16" t="n"/>
      <c r="I21" s="17" t="n"/>
      <c r="J21" s="15" t="n"/>
      <c r="K21" s="9">
        <f>IF($A21="","",IFERROR(VLOOKUP($E21,'Parameter'!$A$12:$B$15,2,FALSE),""))</f>
        <v/>
      </c>
      <c r="L21" s="16" t="n"/>
      <c r="M21" s="16" t="n"/>
      <c r="N21" s="16" t="n"/>
      <c r="O21" s="9">
        <f>IF(OR($A21="",$F21="",$H21="",$I21=""),"",ROUND($F21*$H21*$I21,2))</f>
        <v/>
      </c>
      <c r="P21" s="18">
        <f>IF(OR($A21="",$I21="",$J21=""),"",ROUND($I21*$J21,2))</f>
        <v/>
      </c>
      <c r="Q21" s="9">
        <f>IF(OR($A21="",$P21="",$K21=""),"",ROUND($P21*$K21,2))</f>
        <v/>
      </c>
      <c r="R21" s="9">
        <f>IF(OR($A21="",$I21="",$L21=""),"",ROUND($I21*$L21,2))</f>
        <v/>
      </c>
      <c r="S21" s="9">
        <f>IF(OR($A21="",$I21="",$M21=""),"",ROUND($I21*$M21,2))</f>
        <v/>
      </c>
      <c r="T21" s="9">
        <f>IF($A21="","",IF(OR(COUNT($Q21:$S21)&lt;3,$N21=""),"",ROUND(SUM($Q21:$S21,$N21),2)))</f>
        <v/>
      </c>
      <c r="U21" s="9">
        <f>IF(OR($A21="",$O21="",$T21=""),"",ROUND($O21-$T21,2))</f>
        <v/>
      </c>
      <c r="V21" s="19">
        <f>IF(OR($A21="",$O21="",$U21=""),"",IFERROR($U21/$O21,""))</f>
        <v/>
      </c>
      <c r="W21" s="20">
        <f>IF($A21="","",IF(OR($O21="",$T21="",$U21="",$V21=""),"Eingaben prüfen",IF($U21&lt;0,"Deckungsbeitrag negativ",IF($U21&lt;'Parameter'!$B$5,"DB unter Mindestwert",IF($V21&lt;'Parameter'!$B$4,"Quote unter Ziel","Quote erreicht")))))</f>
        <v/>
      </c>
      <c r="X21" s="13" t="n"/>
    </row>
    <row r="22" ht="21" customHeight="1">
      <c r="A22" s="13" t="n"/>
      <c r="B22" s="14" t="n"/>
      <c r="C22" s="13" t="n"/>
      <c r="D22" s="13" t="n"/>
      <c r="E22" s="13" t="n"/>
      <c r="F22" s="15" t="n"/>
      <c r="G22" s="13" t="n"/>
      <c r="H22" s="16" t="n"/>
      <c r="I22" s="17" t="n"/>
      <c r="J22" s="15" t="n"/>
      <c r="K22" s="8">
        <f>IF($A22="","",IFERROR(VLOOKUP($E22,'Parameter'!$A$12:$B$15,2,FALSE),""))</f>
        <v/>
      </c>
      <c r="L22" s="16" t="n"/>
      <c r="M22" s="16" t="n"/>
      <c r="N22" s="16" t="n"/>
      <c r="O22" s="8">
        <f>IF(OR($A22="",$F22="",$H22="",$I22=""),"",ROUND($F22*$H22*$I22,2))</f>
        <v/>
      </c>
      <c r="P22" s="11">
        <f>IF(OR($A22="",$I22="",$J22=""),"",ROUND($I22*$J22,2))</f>
        <v/>
      </c>
      <c r="Q22" s="8">
        <f>IF(OR($A22="",$P22="",$K22=""),"",ROUND($P22*$K22,2))</f>
        <v/>
      </c>
      <c r="R22" s="8">
        <f>IF(OR($A22="",$I22="",$L22=""),"",ROUND($I22*$L22,2))</f>
        <v/>
      </c>
      <c r="S22" s="8">
        <f>IF(OR($A22="",$I22="",$M22=""),"",ROUND($I22*$M22,2))</f>
        <v/>
      </c>
      <c r="T22" s="8">
        <f>IF($A22="","",IF(OR(COUNT($Q22:$S22)&lt;3,$N22=""),"",ROUND(SUM($Q22:$S22,$N22),2)))</f>
        <v/>
      </c>
      <c r="U22" s="8">
        <f>IF(OR($A22="",$O22="",$T22=""),"",ROUND($O22-$T22,2))</f>
        <v/>
      </c>
      <c r="V22" s="21">
        <f>IF(OR($A22="",$O22="",$U22=""),"",IFERROR($U22/$O22,""))</f>
        <v/>
      </c>
      <c r="W22" s="22">
        <f>IF($A22="","",IF(OR($O22="",$T22="",$U22="",$V22=""),"Eingaben prüfen",IF($U22&lt;0,"Deckungsbeitrag negativ",IF($U22&lt;'Parameter'!$B$5,"DB unter Mindestwert",IF($V22&lt;'Parameter'!$B$4,"Quote unter Ziel","Quote erreicht")))))</f>
        <v/>
      </c>
      <c r="X22" s="13" t="n"/>
    </row>
    <row r="23" ht="21" customHeight="1">
      <c r="A23" s="13" t="n"/>
      <c r="B23" s="14" t="n"/>
      <c r="C23" s="13" t="n"/>
      <c r="D23" s="13" t="n"/>
      <c r="E23" s="13" t="n"/>
      <c r="F23" s="15" t="n"/>
      <c r="G23" s="13" t="n"/>
      <c r="H23" s="16" t="n"/>
      <c r="I23" s="17" t="n"/>
      <c r="J23" s="15" t="n"/>
      <c r="K23" s="9">
        <f>IF($A23="","",IFERROR(VLOOKUP($E23,'Parameter'!$A$12:$B$15,2,FALSE),""))</f>
        <v/>
      </c>
      <c r="L23" s="16" t="n"/>
      <c r="M23" s="16" t="n"/>
      <c r="N23" s="16" t="n"/>
      <c r="O23" s="9">
        <f>IF(OR($A23="",$F23="",$H23="",$I23=""),"",ROUND($F23*$H23*$I23,2))</f>
        <v/>
      </c>
      <c r="P23" s="18">
        <f>IF(OR($A23="",$I23="",$J23=""),"",ROUND($I23*$J23,2))</f>
        <v/>
      </c>
      <c r="Q23" s="9">
        <f>IF(OR($A23="",$P23="",$K23=""),"",ROUND($P23*$K23,2))</f>
        <v/>
      </c>
      <c r="R23" s="9">
        <f>IF(OR($A23="",$I23="",$L23=""),"",ROUND($I23*$L23,2))</f>
        <v/>
      </c>
      <c r="S23" s="9">
        <f>IF(OR($A23="",$I23="",$M23=""),"",ROUND($I23*$M23,2))</f>
        <v/>
      </c>
      <c r="T23" s="9">
        <f>IF($A23="","",IF(OR(COUNT($Q23:$S23)&lt;3,$N23=""),"",ROUND(SUM($Q23:$S23,$N23),2)))</f>
        <v/>
      </c>
      <c r="U23" s="9">
        <f>IF(OR($A23="",$O23="",$T23=""),"",ROUND($O23-$T23,2))</f>
        <v/>
      </c>
      <c r="V23" s="19">
        <f>IF(OR($A23="",$O23="",$U23=""),"",IFERROR($U23/$O23,""))</f>
        <v/>
      </c>
      <c r="W23" s="20">
        <f>IF($A23="","",IF(OR($O23="",$T23="",$U23="",$V23=""),"Eingaben prüfen",IF($U23&lt;0,"Deckungsbeitrag negativ",IF($U23&lt;'Parameter'!$B$5,"DB unter Mindestwert",IF($V23&lt;'Parameter'!$B$4,"Quote unter Ziel","Quote erreicht")))))</f>
        <v/>
      </c>
      <c r="X23" s="13" t="n"/>
    </row>
    <row r="24" ht="21" customHeight="1">
      <c r="A24" s="13" t="n"/>
      <c r="B24" s="14" t="n"/>
      <c r="C24" s="13" t="n"/>
      <c r="D24" s="13" t="n"/>
      <c r="E24" s="13" t="n"/>
      <c r="F24" s="15" t="n"/>
      <c r="G24" s="13" t="n"/>
      <c r="H24" s="16" t="n"/>
      <c r="I24" s="17" t="n"/>
      <c r="J24" s="15" t="n"/>
      <c r="K24" s="8">
        <f>IF($A24="","",IFERROR(VLOOKUP($E24,'Parameter'!$A$12:$B$15,2,FALSE),""))</f>
        <v/>
      </c>
      <c r="L24" s="16" t="n"/>
      <c r="M24" s="16" t="n"/>
      <c r="N24" s="16" t="n"/>
      <c r="O24" s="8">
        <f>IF(OR($A24="",$F24="",$H24="",$I24=""),"",ROUND($F24*$H24*$I24,2))</f>
        <v/>
      </c>
      <c r="P24" s="11">
        <f>IF(OR($A24="",$I24="",$J24=""),"",ROUND($I24*$J24,2))</f>
        <v/>
      </c>
      <c r="Q24" s="8">
        <f>IF(OR($A24="",$P24="",$K24=""),"",ROUND($P24*$K24,2))</f>
        <v/>
      </c>
      <c r="R24" s="8">
        <f>IF(OR($A24="",$I24="",$L24=""),"",ROUND($I24*$L24,2))</f>
        <v/>
      </c>
      <c r="S24" s="8">
        <f>IF(OR($A24="",$I24="",$M24=""),"",ROUND($I24*$M24,2))</f>
        <v/>
      </c>
      <c r="T24" s="8">
        <f>IF($A24="","",IF(OR(COUNT($Q24:$S24)&lt;3,$N24=""),"",ROUND(SUM($Q24:$S24,$N24),2)))</f>
        <v/>
      </c>
      <c r="U24" s="8">
        <f>IF(OR($A24="",$O24="",$T24=""),"",ROUND($O24-$T24,2))</f>
        <v/>
      </c>
      <c r="V24" s="21">
        <f>IF(OR($A24="",$O24="",$U24=""),"",IFERROR($U24/$O24,""))</f>
        <v/>
      </c>
      <c r="W24" s="22">
        <f>IF($A24="","",IF(OR($O24="",$T24="",$U24="",$V24=""),"Eingaben prüfen",IF($U24&lt;0,"Deckungsbeitrag negativ",IF($U24&lt;'Parameter'!$B$5,"DB unter Mindestwert",IF($V24&lt;'Parameter'!$B$4,"Quote unter Ziel","Quote erreicht")))))</f>
        <v/>
      </c>
      <c r="X24" s="13" t="n"/>
    </row>
    <row r="25" ht="21" customHeight="1">
      <c r="A25" s="13" t="n"/>
      <c r="B25" s="14" t="n"/>
      <c r="C25" s="13" t="n"/>
      <c r="D25" s="13" t="n"/>
      <c r="E25" s="13" t="n"/>
      <c r="F25" s="15" t="n"/>
      <c r="G25" s="13" t="n"/>
      <c r="H25" s="16" t="n"/>
      <c r="I25" s="17" t="n"/>
      <c r="J25" s="15" t="n"/>
      <c r="K25" s="9">
        <f>IF($A25="","",IFERROR(VLOOKUP($E25,'Parameter'!$A$12:$B$15,2,FALSE),""))</f>
        <v/>
      </c>
      <c r="L25" s="16" t="n"/>
      <c r="M25" s="16" t="n"/>
      <c r="N25" s="16" t="n"/>
      <c r="O25" s="9">
        <f>IF(OR($A25="",$F25="",$H25="",$I25=""),"",ROUND($F25*$H25*$I25,2))</f>
        <v/>
      </c>
      <c r="P25" s="18">
        <f>IF(OR($A25="",$I25="",$J25=""),"",ROUND($I25*$J25,2))</f>
        <v/>
      </c>
      <c r="Q25" s="9">
        <f>IF(OR($A25="",$P25="",$K25=""),"",ROUND($P25*$K25,2))</f>
        <v/>
      </c>
      <c r="R25" s="9">
        <f>IF(OR($A25="",$I25="",$L25=""),"",ROUND($I25*$L25,2))</f>
        <v/>
      </c>
      <c r="S25" s="9">
        <f>IF(OR($A25="",$I25="",$M25=""),"",ROUND($I25*$M25,2))</f>
        <v/>
      </c>
      <c r="T25" s="9">
        <f>IF($A25="","",IF(OR(COUNT($Q25:$S25)&lt;3,$N25=""),"",ROUND(SUM($Q25:$S25,$N25),2)))</f>
        <v/>
      </c>
      <c r="U25" s="9">
        <f>IF(OR($A25="",$O25="",$T25=""),"",ROUND($O25-$T25,2))</f>
        <v/>
      </c>
      <c r="V25" s="19">
        <f>IF(OR($A25="",$O25="",$U25=""),"",IFERROR($U25/$O25,""))</f>
        <v/>
      </c>
      <c r="W25" s="20">
        <f>IF($A25="","",IF(OR($O25="",$T25="",$U25="",$V25=""),"Eingaben prüfen",IF($U25&lt;0,"Deckungsbeitrag negativ",IF($U25&lt;'Parameter'!$B$5,"DB unter Mindestwert",IF($V25&lt;'Parameter'!$B$4,"Quote unter Ziel","Quote erreicht")))))</f>
        <v/>
      </c>
      <c r="X25" s="13" t="n"/>
    </row>
    <row r="26" ht="21" customHeight="1">
      <c r="A26" s="13" t="n"/>
      <c r="B26" s="14" t="n"/>
      <c r="C26" s="13" t="n"/>
      <c r="D26" s="13" t="n"/>
      <c r="E26" s="13" t="n"/>
      <c r="F26" s="15" t="n"/>
      <c r="G26" s="13" t="n"/>
      <c r="H26" s="16" t="n"/>
      <c r="I26" s="17" t="n"/>
      <c r="J26" s="15" t="n"/>
      <c r="K26" s="8">
        <f>IF($A26="","",IFERROR(VLOOKUP($E26,'Parameter'!$A$12:$B$15,2,FALSE),""))</f>
        <v/>
      </c>
      <c r="L26" s="16" t="n"/>
      <c r="M26" s="16" t="n"/>
      <c r="N26" s="16" t="n"/>
      <c r="O26" s="8">
        <f>IF(OR($A26="",$F26="",$H26="",$I26=""),"",ROUND($F26*$H26*$I26,2))</f>
        <v/>
      </c>
      <c r="P26" s="11">
        <f>IF(OR($A26="",$I26="",$J26=""),"",ROUND($I26*$J26,2))</f>
        <v/>
      </c>
      <c r="Q26" s="8">
        <f>IF(OR($A26="",$P26="",$K26=""),"",ROUND($P26*$K26,2))</f>
        <v/>
      </c>
      <c r="R26" s="8">
        <f>IF(OR($A26="",$I26="",$L26=""),"",ROUND($I26*$L26,2))</f>
        <v/>
      </c>
      <c r="S26" s="8">
        <f>IF(OR($A26="",$I26="",$M26=""),"",ROUND($I26*$M26,2))</f>
        <v/>
      </c>
      <c r="T26" s="8">
        <f>IF($A26="","",IF(OR(COUNT($Q26:$S26)&lt;3,$N26=""),"",ROUND(SUM($Q26:$S26,$N26),2)))</f>
        <v/>
      </c>
      <c r="U26" s="8">
        <f>IF(OR($A26="",$O26="",$T26=""),"",ROUND($O26-$T26,2))</f>
        <v/>
      </c>
      <c r="V26" s="21">
        <f>IF(OR($A26="",$O26="",$U26=""),"",IFERROR($U26/$O26,""))</f>
        <v/>
      </c>
      <c r="W26" s="22">
        <f>IF($A26="","",IF(OR($O26="",$T26="",$U26="",$V26=""),"Eingaben prüfen",IF($U26&lt;0,"Deckungsbeitrag negativ",IF($U26&lt;'Parameter'!$B$5,"DB unter Mindestwert",IF($V26&lt;'Parameter'!$B$4,"Quote unter Ziel","Quote erreicht")))))</f>
        <v/>
      </c>
      <c r="X26" s="13" t="n"/>
    </row>
    <row r="27" ht="21" customHeight="1">
      <c r="A27" s="13" t="n"/>
      <c r="B27" s="14" t="n"/>
      <c r="C27" s="13" t="n"/>
      <c r="D27" s="13" t="n"/>
      <c r="E27" s="13" t="n"/>
      <c r="F27" s="15" t="n"/>
      <c r="G27" s="13" t="n"/>
      <c r="H27" s="16" t="n"/>
      <c r="I27" s="17" t="n"/>
      <c r="J27" s="15" t="n"/>
      <c r="K27" s="9">
        <f>IF($A27="","",IFERROR(VLOOKUP($E27,'Parameter'!$A$12:$B$15,2,FALSE),""))</f>
        <v/>
      </c>
      <c r="L27" s="16" t="n"/>
      <c r="M27" s="16" t="n"/>
      <c r="N27" s="16" t="n"/>
      <c r="O27" s="9">
        <f>IF(OR($A27="",$F27="",$H27="",$I27=""),"",ROUND($F27*$H27*$I27,2))</f>
        <v/>
      </c>
      <c r="P27" s="18">
        <f>IF(OR($A27="",$I27="",$J27=""),"",ROUND($I27*$J27,2))</f>
        <v/>
      </c>
      <c r="Q27" s="9">
        <f>IF(OR($A27="",$P27="",$K27=""),"",ROUND($P27*$K27,2))</f>
        <v/>
      </c>
      <c r="R27" s="9">
        <f>IF(OR($A27="",$I27="",$L27=""),"",ROUND($I27*$L27,2))</f>
        <v/>
      </c>
      <c r="S27" s="9">
        <f>IF(OR($A27="",$I27="",$M27=""),"",ROUND($I27*$M27,2))</f>
        <v/>
      </c>
      <c r="T27" s="9">
        <f>IF($A27="","",IF(OR(COUNT($Q27:$S27)&lt;3,$N27=""),"",ROUND(SUM($Q27:$S27,$N27),2)))</f>
        <v/>
      </c>
      <c r="U27" s="9">
        <f>IF(OR($A27="",$O27="",$T27=""),"",ROUND($O27-$T27,2))</f>
        <v/>
      </c>
      <c r="V27" s="19">
        <f>IF(OR($A27="",$O27="",$U27=""),"",IFERROR($U27/$O27,""))</f>
        <v/>
      </c>
      <c r="W27" s="20">
        <f>IF($A27="","",IF(OR($O27="",$T27="",$U27="",$V27=""),"Eingaben prüfen",IF($U27&lt;0,"Deckungsbeitrag negativ",IF($U27&lt;'Parameter'!$B$5,"DB unter Mindestwert",IF($V27&lt;'Parameter'!$B$4,"Quote unter Ziel","Quote erreicht")))))</f>
        <v/>
      </c>
      <c r="X27" s="13" t="n"/>
    </row>
    <row r="28" ht="21" customHeight="1">
      <c r="A28" s="13" t="n"/>
      <c r="B28" s="14" t="n"/>
      <c r="C28" s="13" t="n"/>
      <c r="D28" s="13" t="n"/>
      <c r="E28" s="13" t="n"/>
      <c r="F28" s="15" t="n"/>
      <c r="G28" s="13" t="n"/>
      <c r="H28" s="16" t="n"/>
      <c r="I28" s="17" t="n"/>
      <c r="J28" s="15" t="n"/>
      <c r="K28" s="8">
        <f>IF($A28="","",IFERROR(VLOOKUP($E28,'Parameter'!$A$12:$B$15,2,FALSE),""))</f>
        <v/>
      </c>
      <c r="L28" s="16" t="n"/>
      <c r="M28" s="16" t="n"/>
      <c r="N28" s="16" t="n"/>
      <c r="O28" s="8">
        <f>IF(OR($A28="",$F28="",$H28="",$I28=""),"",ROUND($F28*$H28*$I28,2))</f>
        <v/>
      </c>
      <c r="P28" s="11">
        <f>IF(OR($A28="",$I28="",$J28=""),"",ROUND($I28*$J28,2))</f>
        <v/>
      </c>
      <c r="Q28" s="8">
        <f>IF(OR($A28="",$P28="",$K28=""),"",ROUND($P28*$K28,2))</f>
        <v/>
      </c>
      <c r="R28" s="8">
        <f>IF(OR($A28="",$I28="",$L28=""),"",ROUND($I28*$L28,2))</f>
        <v/>
      </c>
      <c r="S28" s="8">
        <f>IF(OR($A28="",$I28="",$M28=""),"",ROUND($I28*$M28,2))</f>
        <v/>
      </c>
      <c r="T28" s="8">
        <f>IF($A28="","",IF(OR(COUNT($Q28:$S28)&lt;3,$N28=""),"",ROUND(SUM($Q28:$S28,$N28),2)))</f>
        <v/>
      </c>
      <c r="U28" s="8">
        <f>IF(OR($A28="",$O28="",$T28=""),"",ROUND($O28-$T28,2))</f>
        <v/>
      </c>
      <c r="V28" s="21">
        <f>IF(OR($A28="",$O28="",$U28=""),"",IFERROR($U28/$O28,""))</f>
        <v/>
      </c>
      <c r="W28" s="22">
        <f>IF($A28="","",IF(OR($O28="",$T28="",$U28="",$V28=""),"Eingaben prüfen",IF($U28&lt;0,"Deckungsbeitrag negativ",IF($U28&lt;'Parameter'!$B$5,"DB unter Mindestwert",IF($V28&lt;'Parameter'!$B$4,"Quote unter Ziel","Quote erreicht")))))</f>
        <v/>
      </c>
      <c r="X28" s="13" t="n"/>
    </row>
    <row r="29" ht="21" customHeight="1">
      <c r="A29" s="13" t="n"/>
      <c r="B29" s="14" t="n"/>
      <c r="C29" s="13" t="n"/>
      <c r="D29" s="13" t="n"/>
      <c r="E29" s="13" t="n"/>
      <c r="F29" s="15" t="n"/>
      <c r="G29" s="13" t="n"/>
      <c r="H29" s="16" t="n"/>
      <c r="I29" s="17" t="n"/>
      <c r="J29" s="15" t="n"/>
      <c r="K29" s="9">
        <f>IF($A29="","",IFERROR(VLOOKUP($E29,'Parameter'!$A$12:$B$15,2,FALSE),""))</f>
        <v/>
      </c>
      <c r="L29" s="16" t="n"/>
      <c r="M29" s="16" t="n"/>
      <c r="N29" s="16" t="n"/>
      <c r="O29" s="9">
        <f>IF(OR($A29="",$F29="",$H29="",$I29=""),"",ROUND($F29*$H29*$I29,2))</f>
        <v/>
      </c>
      <c r="P29" s="18">
        <f>IF(OR($A29="",$I29="",$J29=""),"",ROUND($I29*$J29,2))</f>
        <v/>
      </c>
      <c r="Q29" s="9">
        <f>IF(OR($A29="",$P29="",$K29=""),"",ROUND($P29*$K29,2))</f>
        <v/>
      </c>
      <c r="R29" s="9">
        <f>IF(OR($A29="",$I29="",$L29=""),"",ROUND($I29*$L29,2))</f>
        <v/>
      </c>
      <c r="S29" s="9">
        <f>IF(OR($A29="",$I29="",$M29=""),"",ROUND($I29*$M29,2))</f>
        <v/>
      </c>
      <c r="T29" s="9">
        <f>IF($A29="","",IF(OR(COUNT($Q29:$S29)&lt;3,$N29=""),"",ROUND(SUM($Q29:$S29,$N29),2)))</f>
        <v/>
      </c>
      <c r="U29" s="9">
        <f>IF(OR($A29="",$O29="",$T29=""),"",ROUND($O29-$T29,2))</f>
        <v/>
      </c>
      <c r="V29" s="19">
        <f>IF(OR($A29="",$O29="",$U29=""),"",IFERROR($U29/$O29,""))</f>
        <v/>
      </c>
      <c r="W29" s="20">
        <f>IF($A29="","",IF(OR($O29="",$T29="",$U29="",$V29=""),"Eingaben prüfen",IF($U29&lt;0,"Deckungsbeitrag negativ",IF($U29&lt;'Parameter'!$B$5,"DB unter Mindestwert",IF($V29&lt;'Parameter'!$B$4,"Quote unter Ziel","Quote erreicht")))))</f>
        <v/>
      </c>
      <c r="X29" s="13" t="n"/>
    </row>
    <row r="30" ht="21" customHeight="1">
      <c r="A30" s="13" t="n"/>
      <c r="B30" s="14" t="n"/>
      <c r="C30" s="13" t="n"/>
      <c r="D30" s="13" t="n"/>
      <c r="E30" s="13" t="n"/>
      <c r="F30" s="15" t="n"/>
      <c r="G30" s="13" t="n"/>
      <c r="H30" s="16" t="n"/>
      <c r="I30" s="17" t="n"/>
      <c r="J30" s="15" t="n"/>
      <c r="K30" s="8">
        <f>IF($A30="","",IFERROR(VLOOKUP($E30,'Parameter'!$A$12:$B$15,2,FALSE),""))</f>
        <v/>
      </c>
      <c r="L30" s="16" t="n"/>
      <c r="M30" s="16" t="n"/>
      <c r="N30" s="16" t="n"/>
      <c r="O30" s="8">
        <f>IF(OR($A30="",$F30="",$H30="",$I30=""),"",ROUND($F30*$H30*$I30,2))</f>
        <v/>
      </c>
      <c r="P30" s="11">
        <f>IF(OR($A30="",$I30="",$J30=""),"",ROUND($I30*$J30,2))</f>
        <v/>
      </c>
      <c r="Q30" s="8">
        <f>IF(OR($A30="",$P30="",$K30=""),"",ROUND($P30*$K30,2))</f>
        <v/>
      </c>
      <c r="R30" s="8">
        <f>IF(OR($A30="",$I30="",$L30=""),"",ROUND($I30*$L30,2))</f>
        <v/>
      </c>
      <c r="S30" s="8">
        <f>IF(OR($A30="",$I30="",$M30=""),"",ROUND($I30*$M30,2))</f>
        <v/>
      </c>
      <c r="T30" s="8">
        <f>IF($A30="","",IF(OR(COUNT($Q30:$S30)&lt;3,$N30=""),"",ROUND(SUM($Q30:$S30,$N30),2)))</f>
        <v/>
      </c>
      <c r="U30" s="8">
        <f>IF(OR($A30="",$O30="",$T30=""),"",ROUND($O30-$T30,2))</f>
        <v/>
      </c>
      <c r="V30" s="21">
        <f>IF(OR($A30="",$O30="",$U30=""),"",IFERROR($U30/$O30,""))</f>
        <v/>
      </c>
      <c r="W30" s="22">
        <f>IF($A30="","",IF(OR($O30="",$T30="",$U30="",$V30=""),"Eingaben prüfen",IF($U30&lt;0,"Deckungsbeitrag negativ",IF($U30&lt;'Parameter'!$B$5,"DB unter Mindestwert",IF($V30&lt;'Parameter'!$B$4,"Quote unter Ziel","Quote erreicht")))))</f>
        <v/>
      </c>
      <c r="X30" s="13" t="n"/>
    </row>
    <row r="31" ht="21" customHeight="1">
      <c r="A31" s="13" t="n"/>
      <c r="B31" s="14" t="n"/>
      <c r="C31" s="13" t="n"/>
      <c r="D31" s="13" t="n"/>
      <c r="E31" s="13" t="n"/>
      <c r="F31" s="15" t="n"/>
      <c r="G31" s="13" t="n"/>
      <c r="H31" s="16" t="n"/>
      <c r="I31" s="17" t="n"/>
      <c r="J31" s="15" t="n"/>
      <c r="K31" s="9">
        <f>IF($A31="","",IFERROR(VLOOKUP($E31,'Parameter'!$A$12:$B$15,2,FALSE),""))</f>
        <v/>
      </c>
      <c r="L31" s="16" t="n"/>
      <c r="M31" s="16" t="n"/>
      <c r="N31" s="16" t="n"/>
      <c r="O31" s="9">
        <f>IF(OR($A31="",$F31="",$H31="",$I31=""),"",ROUND($F31*$H31*$I31,2))</f>
        <v/>
      </c>
      <c r="P31" s="18">
        <f>IF(OR($A31="",$I31="",$J31=""),"",ROUND($I31*$J31,2))</f>
        <v/>
      </c>
      <c r="Q31" s="9">
        <f>IF(OR($A31="",$P31="",$K31=""),"",ROUND($P31*$K31,2))</f>
        <v/>
      </c>
      <c r="R31" s="9">
        <f>IF(OR($A31="",$I31="",$L31=""),"",ROUND($I31*$L31,2))</f>
        <v/>
      </c>
      <c r="S31" s="9">
        <f>IF(OR($A31="",$I31="",$M31=""),"",ROUND($I31*$M31,2))</f>
        <v/>
      </c>
      <c r="T31" s="9">
        <f>IF($A31="","",IF(OR(COUNT($Q31:$S31)&lt;3,$N31=""),"",ROUND(SUM($Q31:$S31,$N31),2)))</f>
        <v/>
      </c>
      <c r="U31" s="9">
        <f>IF(OR($A31="",$O31="",$T31=""),"",ROUND($O31-$T31,2))</f>
        <v/>
      </c>
      <c r="V31" s="19">
        <f>IF(OR($A31="",$O31="",$U31=""),"",IFERROR($U31/$O31,""))</f>
        <v/>
      </c>
      <c r="W31" s="20">
        <f>IF($A31="","",IF(OR($O31="",$T31="",$U31="",$V31=""),"Eingaben prüfen",IF($U31&lt;0,"Deckungsbeitrag negativ",IF($U31&lt;'Parameter'!$B$5,"DB unter Mindestwert",IF($V31&lt;'Parameter'!$B$4,"Quote unter Ziel","Quote erreicht")))))</f>
        <v/>
      </c>
      <c r="X31" s="13" t="n"/>
    </row>
    <row r="32" ht="21" customHeight="1">
      <c r="A32" s="13" t="n"/>
      <c r="B32" s="14" t="n"/>
      <c r="C32" s="13" t="n"/>
      <c r="D32" s="13" t="n"/>
      <c r="E32" s="13" t="n"/>
      <c r="F32" s="15" t="n"/>
      <c r="G32" s="13" t="n"/>
      <c r="H32" s="16" t="n"/>
      <c r="I32" s="17" t="n"/>
      <c r="J32" s="15" t="n"/>
      <c r="K32" s="8">
        <f>IF($A32="","",IFERROR(VLOOKUP($E32,'Parameter'!$A$12:$B$15,2,FALSE),""))</f>
        <v/>
      </c>
      <c r="L32" s="16" t="n"/>
      <c r="M32" s="16" t="n"/>
      <c r="N32" s="16" t="n"/>
      <c r="O32" s="8">
        <f>IF(OR($A32="",$F32="",$H32="",$I32=""),"",ROUND($F32*$H32*$I32,2))</f>
        <v/>
      </c>
      <c r="P32" s="11">
        <f>IF(OR($A32="",$I32="",$J32=""),"",ROUND($I32*$J32,2))</f>
        <v/>
      </c>
      <c r="Q32" s="8">
        <f>IF(OR($A32="",$P32="",$K32=""),"",ROUND($P32*$K32,2))</f>
        <v/>
      </c>
      <c r="R32" s="8">
        <f>IF(OR($A32="",$I32="",$L32=""),"",ROUND($I32*$L32,2))</f>
        <v/>
      </c>
      <c r="S32" s="8">
        <f>IF(OR($A32="",$I32="",$M32=""),"",ROUND($I32*$M32,2))</f>
        <v/>
      </c>
      <c r="T32" s="8">
        <f>IF($A32="","",IF(OR(COUNT($Q32:$S32)&lt;3,$N32=""),"",ROUND(SUM($Q32:$S32,$N32),2)))</f>
        <v/>
      </c>
      <c r="U32" s="8">
        <f>IF(OR($A32="",$O32="",$T32=""),"",ROUND($O32-$T32,2))</f>
        <v/>
      </c>
      <c r="V32" s="21">
        <f>IF(OR($A32="",$O32="",$U32=""),"",IFERROR($U32/$O32,""))</f>
        <v/>
      </c>
      <c r="W32" s="22">
        <f>IF($A32="","",IF(OR($O32="",$T32="",$U32="",$V32=""),"Eingaben prüfen",IF($U32&lt;0,"Deckungsbeitrag negativ",IF($U32&lt;'Parameter'!$B$5,"DB unter Mindestwert",IF($V32&lt;'Parameter'!$B$4,"Quote unter Ziel","Quote erreicht")))))</f>
        <v/>
      </c>
      <c r="X32" s="13" t="n"/>
    </row>
    <row r="33" ht="21" customHeight="1">
      <c r="A33" s="13" t="n"/>
      <c r="B33" s="14" t="n"/>
      <c r="C33" s="13" t="n"/>
      <c r="D33" s="13" t="n"/>
      <c r="E33" s="13" t="n"/>
      <c r="F33" s="15" t="n"/>
      <c r="G33" s="13" t="n"/>
      <c r="H33" s="16" t="n"/>
      <c r="I33" s="17" t="n"/>
      <c r="J33" s="15" t="n"/>
      <c r="K33" s="9">
        <f>IF($A33="","",IFERROR(VLOOKUP($E33,'Parameter'!$A$12:$B$15,2,FALSE),""))</f>
        <v/>
      </c>
      <c r="L33" s="16" t="n"/>
      <c r="M33" s="16" t="n"/>
      <c r="N33" s="16" t="n"/>
      <c r="O33" s="9">
        <f>IF(OR($A33="",$F33="",$H33="",$I33=""),"",ROUND($F33*$H33*$I33,2))</f>
        <v/>
      </c>
      <c r="P33" s="18">
        <f>IF(OR($A33="",$I33="",$J33=""),"",ROUND($I33*$J33,2))</f>
        <v/>
      </c>
      <c r="Q33" s="9">
        <f>IF(OR($A33="",$P33="",$K33=""),"",ROUND($P33*$K33,2))</f>
        <v/>
      </c>
      <c r="R33" s="9">
        <f>IF(OR($A33="",$I33="",$L33=""),"",ROUND($I33*$L33,2))</f>
        <v/>
      </c>
      <c r="S33" s="9">
        <f>IF(OR($A33="",$I33="",$M33=""),"",ROUND($I33*$M33,2))</f>
        <v/>
      </c>
      <c r="T33" s="9">
        <f>IF($A33="","",IF(OR(COUNT($Q33:$S33)&lt;3,$N33=""),"",ROUND(SUM($Q33:$S33,$N33),2)))</f>
        <v/>
      </c>
      <c r="U33" s="9">
        <f>IF(OR($A33="",$O33="",$T33=""),"",ROUND($O33-$T33,2))</f>
        <v/>
      </c>
      <c r="V33" s="19">
        <f>IF(OR($A33="",$O33="",$U33=""),"",IFERROR($U33/$O33,""))</f>
        <v/>
      </c>
      <c r="W33" s="20">
        <f>IF($A33="","",IF(OR($O33="",$T33="",$U33="",$V33=""),"Eingaben prüfen",IF($U33&lt;0,"Deckungsbeitrag negativ",IF($U33&lt;'Parameter'!$B$5,"DB unter Mindestwert",IF($V33&lt;'Parameter'!$B$4,"Quote unter Ziel","Quote erreicht")))))</f>
        <v/>
      </c>
      <c r="X33" s="13" t="n"/>
    </row>
    <row r="34" ht="21" customHeight="1">
      <c r="A34" s="13" t="n"/>
      <c r="B34" s="14" t="n"/>
      <c r="C34" s="13" t="n"/>
      <c r="D34" s="13" t="n"/>
      <c r="E34" s="13" t="n"/>
      <c r="F34" s="15" t="n"/>
      <c r="G34" s="13" t="n"/>
      <c r="H34" s="16" t="n"/>
      <c r="I34" s="17" t="n"/>
      <c r="J34" s="15" t="n"/>
      <c r="K34" s="8">
        <f>IF($A34="","",IFERROR(VLOOKUP($E34,'Parameter'!$A$12:$B$15,2,FALSE),""))</f>
        <v/>
      </c>
      <c r="L34" s="16" t="n"/>
      <c r="M34" s="16" t="n"/>
      <c r="N34" s="16" t="n"/>
      <c r="O34" s="8">
        <f>IF(OR($A34="",$F34="",$H34="",$I34=""),"",ROUND($F34*$H34*$I34,2))</f>
        <v/>
      </c>
      <c r="P34" s="11">
        <f>IF(OR($A34="",$I34="",$J34=""),"",ROUND($I34*$J34,2))</f>
        <v/>
      </c>
      <c r="Q34" s="8">
        <f>IF(OR($A34="",$P34="",$K34=""),"",ROUND($P34*$K34,2))</f>
        <v/>
      </c>
      <c r="R34" s="8">
        <f>IF(OR($A34="",$I34="",$L34=""),"",ROUND($I34*$L34,2))</f>
        <v/>
      </c>
      <c r="S34" s="8">
        <f>IF(OR($A34="",$I34="",$M34=""),"",ROUND($I34*$M34,2))</f>
        <v/>
      </c>
      <c r="T34" s="8">
        <f>IF($A34="","",IF(OR(COUNT($Q34:$S34)&lt;3,$N34=""),"",ROUND(SUM($Q34:$S34,$N34),2)))</f>
        <v/>
      </c>
      <c r="U34" s="8">
        <f>IF(OR($A34="",$O34="",$T34=""),"",ROUND($O34-$T34,2))</f>
        <v/>
      </c>
      <c r="V34" s="21">
        <f>IF(OR($A34="",$O34="",$U34=""),"",IFERROR($U34/$O34,""))</f>
        <v/>
      </c>
      <c r="W34" s="22">
        <f>IF($A34="","",IF(OR($O34="",$T34="",$U34="",$V34=""),"Eingaben prüfen",IF($U34&lt;0,"Deckungsbeitrag negativ",IF($U34&lt;'Parameter'!$B$5,"DB unter Mindestwert",IF($V34&lt;'Parameter'!$B$4,"Quote unter Ziel","Quote erreicht")))))</f>
        <v/>
      </c>
      <c r="X34" s="13" t="n"/>
    </row>
    <row r="35" ht="21" customHeight="1">
      <c r="A35" s="13" t="n"/>
      <c r="B35" s="14" t="n"/>
      <c r="C35" s="13" t="n"/>
      <c r="D35" s="13" t="n"/>
      <c r="E35" s="13" t="n"/>
      <c r="F35" s="15" t="n"/>
      <c r="G35" s="13" t="n"/>
      <c r="H35" s="16" t="n"/>
      <c r="I35" s="17" t="n"/>
      <c r="J35" s="15" t="n"/>
      <c r="K35" s="9">
        <f>IF($A35="","",IFERROR(VLOOKUP($E35,'Parameter'!$A$12:$B$15,2,FALSE),""))</f>
        <v/>
      </c>
      <c r="L35" s="16" t="n"/>
      <c r="M35" s="16" t="n"/>
      <c r="N35" s="16" t="n"/>
      <c r="O35" s="9">
        <f>IF(OR($A35="",$F35="",$H35="",$I35=""),"",ROUND($F35*$H35*$I35,2))</f>
        <v/>
      </c>
      <c r="P35" s="18">
        <f>IF(OR($A35="",$I35="",$J35=""),"",ROUND($I35*$J35,2))</f>
        <v/>
      </c>
      <c r="Q35" s="9">
        <f>IF(OR($A35="",$P35="",$K35=""),"",ROUND($P35*$K35,2))</f>
        <v/>
      </c>
      <c r="R35" s="9">
        <f>IF(OR($A35="",$I35="",$L35=""),"",ROUND($I35*$L35,2))</f>
        <v/>
      </c>
      <c r="S35" s="9">
        <f>IF(OR($A35="",$I35="",$M35=""),"",ROUND($I35*$M35,2))</f>
        <v/>
      </c>
      <c r="T35" s="9">
        <f>IF($A35="","",IF(OR(COUNT($Q35:$S35)&lt;3,$N35=""),"",ROUND(SUM($Q35:$S35,$N35),2)))</f>
        <v/>
      </c>
      <c r="U35" s="9">
        <f>IF(OR($A35="",$O35="",$T35=""),"",ROUND($O35-$T35,2))</f>
        <v/>
      </c>
      <c r="V35" s="19">
        <f>IF(OR($A35="",$O35="",$U35=""),"",IFERROR($U35/$O35,""))</f>
        <v/>
      </c>
      <c r="W35" s="20">
        <f>IF($A35="","",IF(OR($O35="",$T35="",$U35="",$V35=""),"Eingaben prüfen",IF($U35&lt;0,"Deckungsbeitrag negativ",IF($U35&lt;'Parameter'!$B$5,"DB unter Mindestwert",IF($V35&lt;'Parameter'!$B$4,"Quote unter Ziel","Quote erreicht")))))</f>
        <v/>
      </c>
      <c r="X35" s="13" t="n"/>
    </row>
    <row r="36" ht="21" customHeight="1">
      <c r="A36" s="13" t="n"/>
      <c r="B36" s="14" t="n"/>
      <c r="C36" s="13" t="n"/>
      <c r="D36" s="13" t="n"/>
      <c r="E36" s="13" t="n"/>
      <c r="F36" s="15" t="n"/>
      <c r="G36" s="13" t="n"/>
      <c r="H36" s="16" t="n"/>
      <c r="I36" s="17" t="n"/>
      <c r="J36" s="15" t="n"/>
      <c r="K36" s="8">
        <f>IF($A36="","",IFERROR(VLOOKUP($E36,'Parameter'!$A$12:$B$15,2,FALSE),""))</f>
        <v/>
      </c>
      <c r="L36" s="16" t="n"/>
      <c r="M36" s="16" t="n"/>
      <c r="N36" s="16" t="n"/>
      <c r="O36" s="8">
        <f>IF(OR($A36="",$F36="",$H36="",$I36=""),"",ROUND($F36*$H36*$I36,2))</f>
        <v/>
      </c>
      <c r="P36" s="11">
        <f>IF(OR($A36="",$I36="",$J36=""),"",ROUND($I36*$J36,2))</f>
        <v/>
      </c>
      <c r="Q36" s="8">
        <f>IF(OR($A36="",$P36="",$K36=""),"",ROUND($P36*$K36,2))</f>
        <v/>
      </c>
      <c r="R36" s="8">
        <f>IF(OR($A36="",$I36="",$L36=""),"",ROUND($I36*$L36,2))</f>
        <v/>
      </c>
      <c r="S36" s="8">
        <f>IF(OR($A36="",$I36="",$M36=""),"",ROUND($I36*$M36,2))</f>
        <v/>
      </c>
      <c r="T36" s="8">
        <f>IF($A36="","",IF(OR(COUNT($Q36:$S36)&lt;3,$N36=""),"",ROUND(SUM($Q36:$S36,$N36),2)))</f>
        <v/>
      </c>
      <c r="U36" s="8">
        <f>IF(OR($A36="",$O36="",$T36=""),"",ROUND($O36-$T36,2))</f>
        <v/>
      </c>
      <c r="V36" s="21">
        <f>IF(OR($A36="",$O36="",$U36=""),"",IFERROR($U36/$O36,""))</f>
        <v/>
      </c>
      <c r="W36" s="22">
        <f>IF($A36="","",IF(OR($O36="",$T36="",$U36="",$V36=""),"Eingaben prüfen",IF($U36&lt;0,"Deckungsbeitrag negativ",IF($U36&lt;'Parameter'!$B$5,"DB unter Mindestwert",IF($V36&lt;'Parameter'!$B$4,"Quote unter Ziel","Quote erreicht")))))</f>
        <v/>
      </c>
      <c r="X36" s="13" t="n"/>
    </row>
    <row r="37" ht="21" customHeight="1">
      <c r="A37" s="13" t="n"/>
      <c r="B37" s="14" t="n"/>
      <c r="C37" s="13" t="n"/>
      <c r="D37" s="13" t="n"/>
      <c r="E37" s="13" t="n"/>
      <c r="F37" s="15" t="n"/>
      <c r="G37" s="13" t="n"/>
      <c r="H37" s="16" t="n"/>
      <c r="I37" s="17" t="n"/>
      <c r="J37" s="15" t="n"/>
      <c r="K37" s="9">
        <f>IF($A37="","",IFERROR(VLOOKUP($E37,'Parameter'!$A$12:$B$15,2,FALSE),""))</f>
        <v/>
      </c>
      <c r="L37" s="16" t="n"/>
      <c r="M37" s="16" t="n"/>
      <c r="N37" s="16" t="n"/>
      <c r="O37" s="9">
        <f>IF(OR($A37="",$F37="",$H37="",$I37=""),"",ROUND($F37*$H37*$I37,2))</f>
        <v/>
      </c>
      <c r="P37" s="18">
        <f>IF(OR($A37="",$I37="",$J37=""),"",ROUND($I37*$J37,2))</f>
        <v/>
      </c>
      <c r="Q37" s="9">
        <f>IF(OR($A37="",$P37="",$K37=""),"",ROUND($P37*$K37,2))</f>
        <v/>
      </c>
      <c r="R37" s="9">
        <f>IF(OR($A37="",$I37="",$L37=""),"",ROUND($I37*$L37,2))</f>
        <v/>
      </c>
      <c r="S37" s="9">
        <f>IF(OR($A37="",$I37="",$M37=""),"",ROUND($I37*$M37,2))</f>
        <v/>
      </c>
      <c r="T37" s="9">
        <f>IF($A37="","",IF(OR(COUNT($Q37:$S37)&lt;3,$N37=""),"",ROUND(SUM($Q37:$S37,$N37),2)))</f>
        <v/>
      </c>
      <c r="U37" s="9">
        <f>IF(OR($A37="",$O37="",$T37=""),"",ROUND($O37-$T37,2))</f>
        <v/>
      </c>
      <c r="V37" s="19">
        <f>IF(OR($A37="",$O37="",$U37=""),"",IFERROR($U37/$O37,""))</f>
        <v/>
      </c>
      <c r="W37" s="20">
        <f>IF($A37="","",IF(OR($O37="",$T37="",$U37="",$V37=""),"Eingaben prüfen",IF($U37&lt;0,"Deckungsbeitrag negativ",IF($U37&lt;'Parameter'!$B$5,"DB unter Mindestwert",IF($V37&lt;'Parameter'!$B$4,"Quote unter Ziel","Quote erreicht")))))</f>
        <v/>
      </c>
      <c r="X37" s="13" t="n"/>
    </row>
    <row r="38" ht="21" customHeight="1">
      <c r="A38" s="13" t="n"/>
      <c r="B38" s="14" t="n"/>
      <c r="C38" s="13" t="n"/>
      <c r="D38" s="13" t="n"/>
      <c r="E38" s="13" t="n"/>
      <c r="F38" s="15" t="n"/>
      <c r="G38" s="13" t="n"/>
      <c r="H38" s="16" t="n"/>
      <c r="I38" s="17" t="n"/>
      <c r="J38" s="15" t="n"/>
      <c r="K38" s="8">
        <f>IF($A38="","",IFERROR(VLOOKUP($E38,'Parameter'!$A$12:$B$15,2,FALSE),""))</f>
        <v/>
      </c>
      <c r="L38" s="16" t="n"/>
      <c r="M38" s="16" t="n"/>
      <c r="N38" s="16" t="n"/>
      <c r="O38" s="8">
        <f>IF(OR($A38="",$F38="",$H38="",$I38=""),"",ROUND($F38*$H38*$I38,2))</f>
        <v/>
      </c>
      <c r="P38" s="11">
        <f>IF(OR($A38="",$I38="",$J38=""),"",ROUND($I38*$J38,2))</f>
        <v/>
      </c>
      <c r="Q38" s="8">
        <f>IF(OR($A38="",$P38="",$K38=""),"",ROUND($P38*$K38,2))</f>
        <v/>
      </c>
      <c r="R38" s="8">
        <f>IF(OR($A38="",$I38="",$L38=""),"",ROUND($I38*$L38,2))</f>
        <v/>
      </c>
      <c r="S38" s="8">
        <f>IF(OR($A38="",$I38="",$M38=""),"",ROUND($I38*$M38,2))</f>
        <v/>
      </c>
      <c r="T38" s="8">
        <f>IF($A38="","",IF(OR(COUNT($Q38:$S38)&lt;3,$N38=""),"",ROUND(SUM($Q38:$S38,$N38),2)))</f>
        <v/>
      </c>
      <c r="U38" s="8">
        <f>IF(OR($A38="",$O38="",$T38=""),"",ROUND($O38-$T38,2))</f>
        <v/>
      </c>
      <c r="V38" s="21">
        <f>IF(OR($A38="",$O38="",$U38=""),"",IFERROR($U38/$O38,""))</f>
        <v/>
      </c>
      <c r="W38" s="22">
        <f>IF($A38="","",IF(OR($O38="",$T38="",$U38="",$V38=""),"Eingaben prüfen",IF($U38&lt;0,"Deckungsbeitrag negativ",IF($U38&lt;'Parameter'!$B$5,"DB unter Mindestwert",IF($V38&lt;'Parameter'!$B$4,"Quote unter Ziel","Quote erreicht")))))</f>
        <v/>
      </c>
      <c r="X38" s="13" t="n"/>
    </row>
    <row r="39" ht="21" customHeight="1">
      <c r="A39" s="13" t="n"/>
      <c r="B39" s="14" t="n"/>
      <c r="C39" s="13" t="n"/>
      <c r="D39" s="13" t="n"/>
      <c r="E39" s="13" t="n"/>
      <c r="F39" s="15" t="n"/>
      <c r="G39" s="13" t="n"/>
      <c r="H39" s="16" t="n"/>
      <c r="I39" s="17" t="n"/>
      <c r="J39" s="15" t="n"/>
      <c r="K39" s="9">
        <f>IF($A39="","",IFERROR(VLOOKUP($E39,'Parameter'!$A$12:$B$15,2,FALSE),""))</f>
        <v/>
      </c>
      <c r="L39" s="16" t="n"/>
      <c r="M39" s="16" t="n"/>
      <c r="N39" s="16" t="n"/>
      <c r="O39" s="9">
        <f>IF(OR($A39="",$F39="",$H39="",$I39=""),"",ROUND($F39*$H39*$I39,2))</f>
        <v/>
      </c>
      <c r="P39" s="18">
        <f>IF(OR($A39="",$I39="",$J39=""),"",ROUND($I39*$J39,2))</f>
        <v/>
      </c>
      <c r="Q39" s="9">
        <f>IF(OR($A39="",$P39="",$K39=""),"",ROUND($P39*$K39,2))</f>
        <v/>
      </c>
      <c r="R39" s="9">
        <f>IF(OR($A39="",$I39="",$L39=""),"",ROUND($I39*$L39,2))</f>
        <v/>
      </c>
      <c r="S39" s="9">
        <f>IF(OR($A39="",$I39="",$M39=""),"",ROUND($I39*$M39,2))</f>
        <v/>
      </c>
      <c r="T39" s="9">
        <f>IF($A39="","",IF(OR(COUNT($Q39:$S39)&lt;3,$N39=""),"",ROUND(SUM($Q39:$S39,$N39),2)))</f>
        <v/>
      </c>
      <c r="U39" s="9">
        <f>IF(OR($A39="",$O39="",$T39=""),"",ROUND($O39-$T39,2))</f>
        <v/>
      </c>
      <c r="V39" s="19">
        <f>IF(OR($A39="",$O39="",$U39=""),"",IFERROR($U39/$O39,""))</f>
        <v/>
      </c>
      <c r="W39" s="20">
        <f>IF($A39="","",IF(OR($O39="",$T39="",$U39="",$V39=""),"Eingaben prüfen",IF($U39&lt;0,"Deckungsbeitrag negativ",IF($U39&lt;'Parameter'!$B$5,"DB unter Mindestwert",IF($V39&lt;'Parameter'!$B$4,"Quote unter Ziel","Quote erreicht")))))</f>
        <v/>
      </c>
      <c r="X39" s="13" t="n"/>
    </row>
    <row r="40" ht="21" customHeight="1">
      <c r="A40" s="13" t="n"/>
      <c r="B40" s="14" t="n"/>
      <c r="C40" s="13" t="n"/>
      <c r="D40" s="13" t="n"/>
      <c r="E40" s="13" t="n"/>
      <c r="F40" s="15" t="n"/>
      <c r="G40" s="13" t="n"/>
      <c r="H40" s="16" t="n"/>
      <c r="I40" s="17" t="n"/>
      <c r="J40" s="15" t="n"/>
      <c r="K40" s="8">
        <f>IF($A40="","",IFERROR(VLOOKUP($E40,'Parameter'!$A$12:$B$15,2,FALSE),""))</f>
        <v/>
      </c>
      <c r="L40" s="16" t="n"/>
      <c r="M40" s="16" t="n"/>
      <c r="N40" s="16" t="n"/>
      <c r="O40" s="8">
        <f>IF(OR($A40="",$F40="",$H40="",$I40=""),"",ROUND($F40*$H40*$I40,2))</f>
        <v/>
      </c>
      <c r="P40" s="11">
        <f>IF(OR($A40="",$I40="",$J40=""),"",ROUND($I40*$J40,2))</f>
        <v/>
      </c>
      <c r="Q40" s="8">
        <f>IF(OR($A40="",$P40="",$K40=""),"",ROUND($P40*$K40,2))</f>
        <v/>
      </c>
      <c r="R40" s="8">
        <f>IF(OR($A40="",$I40="",$L40=""),"",ROUND($I40*$L40,2))</f>
        <v/>
      </c>
      <c r="S40" s="8">
        <f>IF(OR($A40="",$I40="",$M40=""),"",ROUND($I40*$M40,2))</f>
        <v/>
      </c>
      <c r="T40" s="8">
        <f>IF($A40="","",IF(OR(COUNT($Q40:$S40)&lt;3,$N40=""),"",ROUND(SUM($Q40:$S40,$N40),2)))</f>
        <v/>
      </c>
      <c r="U40" s="8">
        <f>IF(OR($A40="",$O40="",$T40=""),"",ROUND($O40-$T40,2))</f>
        <v/>
      </c>
      <c r="V40" s="21">
        <f>IF(OR($A40="",$O40="",$U40=""),"",IFERROR($U40/$O40,""))</f>
        <v/>
      </c>
      <c r="W40" s="22">
        <f>IF($A40="","",IF(OR($O40="",$T40="",$U40="",$V40=""),"Eingaben prüfen",IF($U40&lt;0,"Deckungsbeitrag negativ",IF($U40&lt;'Parameter'!$B$5,"DB unter Mindestwert",IF($V40&lt;'Parameter'!$B$4,"Quote unter Ziel","Quote erreicht")))))</f>
        <v/>
      </c>
      <c r="X40" s="13" t="n"/>
    </row>
    <row r="41" ht="21" customHeight="1">
      <c r="A41" s="13" t="n"/>
      <c r="B41" s="14" t="n"/>
      <c r="C41" s="13" t="n"/>
      <c r="D41" s="13" t="n"/>
      <c r="E41" s="13" t="n"/>
      <c r="F41" s="15" t="n"/>
      <c r="G41" s="13" t="n"/>
      <c r="H41" s="16" t="n"/>
      <c r="I41" s="17" t="n"/>
      <c r="J41" s="15" t="n"/>
      <c r="K41" s="9">
        <f>IF($A41="","",IFERROR(VLOOKUP($E41,'Parameter'!$A$12:$B$15,2,FALSE),""))</f>
        <v/>
      </c>
      <c r="L41" s="16" t="n"/>
      <c r="M41" s="16" t="n"/>
      <c r="N41" s="16" t="n"/>
      <c r="O41" s="9">
        <f>IF(OR($A41="",$F41="",$H41="",$I41=""),"",ROUND($F41*$H41*$I41,2))</f>
        <v/>
      </c>
      <c r="P41" s="18">
        <f>IF(OR($A41="",$I41="",$J41=""),"",ROUND($I41*$J41,2))</f>
        <v/>
      </c>
      <c r="Q41" s="9">
        <f>IF(OR($A41="",$P41="",$K41=""),"",ROUND($P41*$K41,2))</f>
        <v/>
      </c>
      <c r="R41" s="9">
        <f>IF(OR($A41="",$I41="",$L41=""),"",ROUND($I41*$L41,2))</f>
        <v/>
      </c>
      <c r="S41" s="9">
        <f>IF(OR($A41="",$I41="",$M41=""),"",ROUND($I41*$M41,2))</f>
        <v/>
      </c>
      <c r="T41" s="9">
        <f>IF($A41="","",IF(OR(COUNT($Q41:$S41)&lt;3,$N41=""),"",ROUND(SUM($Q41:$S41,$N41),2)))</f>
        <v/>
      </c>
      <c r="U41" s="9">
        <f>IF(OR($A41="",$O41="",$T41=""),"",ROUND($O41-$T41,2))</f>
        <v/>
      </c>
      <c r="V41" s="19">
        <f>IF(OR($A41="",$O41="",$U41=""),"",IFERROR($U41/$O41,""))</f>
        <v/>
      </c>
      <c r="W41" s="20">
        <f>IF($A41="","",IF(OR($O41="",$T41="",$U41="",$V41=""),"Eingaben prüfen",IF($U41&lt;0,"Deckungsbeitrag negativ",IF($U41&lt;'Parameter'!$B$5,"DB unter Mindestwert",IF($V41&lt;'Parameter'!$B$4,"Quote unter Ziel","Quote erreicht")))))</f>
        <v/>
      </c>
      <c r="X41" s="13" t="n"/>
    </row>
    <row r="42" ht="21" customHeight="1">
      <c r="A42" s="13" t="n"/>
      <c r="B42" s="14" t="n"/>
      <c r="C42" s="13" t="n"/>
      <c r="D42" s="13" t="n"/>
      <c r="E42" s="13" t="n"/>
      <c r="F42" s="15" t="n"/>
      <c r="G42" s="13" t="n"/>
      <c r="H42" s="16" t="n"/>
      <c r="I42" s="17" t="n"/>
      <c r="J42" s="15" t="n"/>
      <c r="K42" s="8">
        <f>IF($A42="","",IFERROR(VLOOKUP($E42,'Parameter'!$A$12:$B$15,2,FALSE),""))</f>
        <v/>
      </c>
      <c r="L42" s="16" t="n"/>
      <c r="M42" s="16" t="n"/>
      <c r="N42" s="16" t="n"/>
      <c r="O42" s="8">
        <f>IF(OR($A42="",$F42="",$H42="",$I42=""),"",ROUND($F42*$H42*$I42,2))</f>
        <v/>
      </c>
      <c r="P42" s="11">
        <f>IF(OR($A42="",$I42="",$J42=""),"",ROUND($I42*$J42,2))</f>
        <v/>
      </c>
      <c r="Q42" s="8">
        <f>IF(OR($A42="",$P42="",$K42=""),"",ROUND($P42*$K42,2))</f>
        <v/>
      </c>
      <c r="R42" s="8">
        <f>IF(OR($A42="",$I42="",$L42=""),"",ROUND($I42*$L42,2))</f>
        <v/>
      </c>
      <c r="S42" s="8">
        <f>IF(OR($A42="",$I42="",$M42=""),"",ROUND($I42*$M42,2))</f>
        <v/>
      </c>
      <c r="T42" s="8">
        <f>IF($A42="","",IF(OR(COUNT($Q42:$S42)&lt;3,$N42=""),"",ROUND(SUM($Q42:$S42,$N42),2)))</f>
        <v/>
      </c>
      <c r="U42" s="8">
        <f>IF(OR($A42="",$O42="",$T42=""),"",ROUND($O42-$T42,2))</f>
        <v/>
      </c>
      <c r="V42" s="21">
        <f>IF(OR($A42="",$O42="",$U42=""),"",IFERROR($U42/$O42,""))</f>
        <v/>
      </c>
      <c r="W42" s="22">
        <f>IF($A42="","",IF(OR($O42="",$T42="",$U42="",$V42=""),"Eingaben prüfen",IF($U42&lt;0,"Deckungsbeitrag negativ",IF($U42&lt;'Parameter'!$B$5,"DB unter Mindestwert",IF($V42&lt;'Parameter'!$B$4,"Quote unter Ziel","Quote erreicht")))))</f>
        <v/>
      </c>
      <c r="X42" s="13" t="n"/>
    </row>
    <row r="43" ht="21" customHeight="1">
      <c r="A43" s="13" t="n"/>
      <c r="B43" s="14" t="n"/>
      <c r="C43" s="13" t="n"/>
      <c r="D43" s="13" t="n"/>
      <c r="E43" s="13" t="n"/>
      <c r="F43" s="15" t="n"/>
      <c r="G43" s="13" t="n"/>
      <c r="H43" s="16" t="n"/>
      <c r="I43" s="17" t="n"/>
      <c r="J43" s="15" t="n"/>
      <c r="K43" s="9">
        <f>IF($A43="","",IFERROR(VLOOKUP($E43,'Parameter'!$A$12:$B$15,2,FALSE),""))</f>
        <v/>
      </c>
      <c r="L43" s="16" t="n"/>
      <c r="M43" s="16" t="n"/>
      <c r="N43" s="16" t="n"/>
      <c r="O43" s="9">
        <f>IF(OR($A43="",$F43="",$H43="",$I43=""),"",ROUND($F43*$H43*$I43,2))</f>
        <v/>
      </c>
      <c r="P43" s="18">
        <f>IF(OR($A43="",$I43="",$J43=""),"",ROUND($I43*$J43,2))</f>
        <v/>
      </c>
      <c r="Q43" s="9">
        <f>IF(OR($A43="",$P43="",$K43=""),"",ROUND($P43*$K43,2))</f>
        <v/>
      </c>
      <c r="R43" s="9">
        <f>IF(OR($A43="",$I43="",$L43=""),"",ROUND($I43*$L43,2))</f>
        <v/>
      </c>
      <c r="S43" s="9">
        <f>IF(OR($A43="",$I43="",$M43=""),"",ROUND($I43*$M43,2))</f>
        <v/>
      </c>
      <c r="T43" s="9">
        <f>IF($A43="","",IF(OR(COUNT($Q43:$S43)&lt;3,$N43=""),"",ROUND(SUM($Q43:$S43,$N43),2)))</f>
        <v/>
      </c>
      <c r="U43" s="9">
        <f>IF(OR($A43="",$O43="",$T43=""),"",ROUND($O43-$T43,2))</f>
        <v/>
      </c>
      <c r="V43" s="19">
        <f>IF(OR($A43="",$O43="",$U43=""),"",IFERROR($U43/$O43,""))</f>
        <v/>
      </c>
      <c r="W43" s="20">
        <f>IF($A43="","",IF(OR($O43="",$T43="",$U43="",$V43=""),"Eingaben prüfen",IF($U43&lt;0,"Deckungsbeitrag negativ",IF($U43&lt;'Parameter'!$B$5,"DB unter Mindestwert",IF($V43&lt;'Parameter'!$B$4,"Quote unter Ziel","Quote erreicht")))))</f>
        <v/>
      </c>
      <c r="X43" s="13" t="n"/>
    </row>
    <row r="44" ht="21" customHeight="1">
      <c r="A44" s="13" t="n"/>
      <c r="B44" s="14" t="n"/>
      <c r="C44" s="13" t="n"/>
      <c r="D44" s="13" t="n"/>
      <c r="E44" s="13" t="n"/>
      <c r="F44" s="15" t="n"/>
      <c r="G44" s="13" t="n"/>
      <c r="H44" s="16" t="n"/>
      <c r="I44" s="17" t="n"/>
      <c r="J44" s="15" t="n"/>
      <c r="K44" s="8">
        <f>IF($A44="","",IFERROR(VLOOKUP($E44,'Parameter'!$A$12:$B$15,2,FALSE),""))</f>
        <v/>
      </c>
      <c r="L44" s="16" t="n"/>
      <c r="M44" s="16" t="n"/>
      <c r="N44" s="16" t="n"/>
      <c r="O44" s="8">
        <f>IF(OR($A44="",$F44="",$H44="",$I44=""),"",ROUND($F44*$H44*$I44,2))</f>
        <v/>
      </c>
      <c r="P44" s="11">
        <f>IF(OR($A44="",$I44="",$J44=""),"",ROUND($I44*$J44,2))</f>
        <v/>
      </c>
      <c r="Q44" s="8">
        <f>IF(OR($A44="",$P44="",$K44=""),"",ROUND($P44*$K44,2))</f>
        <v/>
      </c>
      <c r="R44" s="8">
        <f>IF(OR($A44="",$I44="",$L44=""),"",ROUND($I44*$L44,2))</f>
        <v/>
      </c>
      <c r="S44" s="8">
        <f>IF(OR($A44="",$I44="",$M44=""),"",ROUND($I44*$M44,2))</f>
        <v/>
      </c>
      <c r="T44" s="8">
        <f>IF($A44="","",IF(OR(COUNT($Q44:$S44)&lt;3,$N44=""),"",ROUND(SUM($Q44:$S44,$N44),2)))</f>
        <v/>
      </c>
      <c r="U44" s="8">
        <f>IF(OR($A44="",$O44="",$T44=""),"",ROUND($O44-$T44,2))</f>
        <v/>
      </c>
      <c r="V44" s="21">
        <f>IF(OR($A44="",$O44="",$U44=""),"",IFERROR($U44/$O44,""))</f>
        <v/>
      </c>
      <c r="W44" s="22">
        <f>IF($A44="","",IF(OR($O44="",$T44="",$U44="",$V44=""),"Eingaben prüfen",IF($U44&lt;0,"Deckungsbeitrag negativ",IF($U44&lt;'Parameter'!$B$5,"DB unter Mindestwert",IF($V44&lt;'Parameter'!$B$4,"Quote unter Ziel","Quote erreicht")))))</f>
        <v/>
      </c>
      <c r="X44" s="13" t="n"/>
    </row>
    <row r="45" ht="21" customHeight="1">
      <c r="A45" s="13" t="n"/>
      <c r="B45" s="14" t="n"/>
      <c r="C45" s="13" t="n"/>
      <c r="D45" s="13" t="n"/>
      <c r="E45" s="13" t="n"/>
      <c r="F45" s="15" t="n"/>
      <c r="G45" s="13" t="n"/>
      <c r="H45" s="16" t="n"/>
      <c r="I45" s="17" t="n"/>
      <c r="J45" s="15" t="n"/>
      <c r="K45" s="9">
        <f>IF($A45="","",IFERROR(VLOOKUP($E45,'Parameter'!$A$12:$B$15,2,FALSE),""))</f>
        <v/>
      </c>
      <c r="L45" s="16" t="n"/>
      <c r="M45" s="16" t="n"/>
      <c r="N45" s="16" t="n"/>
      <c r="O45" s="9">
        <f>IF(OR($A45="",$F45="",$H45="",$I45=""),"",ROUND($F45*$H45*$I45,2))</f>
        <v/>
      </c>
      <c r="P45" s="18">
        <f>IF(OR($A45="",$I45="",$J45=""),"",ROUND($I45*$J45,2))</f>
        <v/>
      </c>
      <c r="Q45" s="9">
        <f>IF(OR($A45="",$P45="",$K45=""),"",ROUND($P45*$K45,2))</f>
        <v/>
      </c>
      <c r="R45" s="9">
        <f>IF(OR($A45="",$I45="",$L45=""),"",ROUND($I45*$L45,2))</f>
        <v/>
      </c>
      <c r="S45" s="9">
        <f>IF(OR($A45="",$I45="",$M45=""),"",ROUND($I45*$M45,2))</f>
        <v/>
      </c>
      <c r="T45" s="9">
        <f>IF($A45="","",IF(OR(COUNT($Q45:$S45)&lt;3,$N45=""),"",ROUND(SUM($Q45:$S45,$N45),2)))</f>
        <v/>
      </c>
      <c r="U45" s="9">
        <f>IF(OR($A45="",$O45="",$T45=""),"",ROUND($O45-$T45,2))</f>
        <v/>
      </c>
      <c r="V45" s="19">
        <f>IF(OR($A45="",$O45="",$U45=""),"",IFERROR($U45/$O45,""))</f>
        <v/>
      </c>
      <c r="W45" s="20">
        <f>IF($A45="","",IF(OR($O45="",$T45="",$U45="",$V45=""),"Eingaben prüfen",IF($U45&lt;0,"Deckungsbeitrag negativ",IF($U45&lt;'Parameter'!$B$5,"DB unter Mindestwert",IF($V45&lt;'Parameter'!$B$4,"Quote unter Ziel","Quote erreicht")))))</f>
        <v/>
      </c>
      <c r="X45" s="13" t="n"/>
    </row>
    <row r="46" ht="21" customHeight="1">
      <c r="A46" s="13" t="n"/>
      <c r="B46" s="14" t="n"/>
      <c r="C46" s="13" t="n"/>
      <c r="D46" s="13" t="n"/>
      <c r="E46" s="13" t="n"/>
      <c r="F46" s="15" t="n"/>
      <c r="G46" s="13" t="n"/>
      <c r="H46" s="16" t="n"/>
      <c r="I46" s="17" t="n"/>
      <c r="J46" s="15" t="n"/>
      <c r="K46" s="8">
        <f>IF($A46="","",IFERROR(VLOOKUP($E46,'Parameter'!$A$12:$B$15,2,FALSE),""))</f>
        <v/>
      </c>
      <c r="L46" s="16" t="n"/>
      <c r="M46" s="16" t="n"/>
      <c r="N46" s="16" t="n"/>
      <c r="O46" s="8">
        <f>IF(OR($A46="",$F46="",$H46="",$I46=""),"",ROUND($F46*$H46*$I46,2))</f>
        <v/>
      </c>
      <c r="P46" s="11">
        <f>IF(OR($A46="",$I46="",$J46=""),"",ROUND($I46*$J46,2))</f>
        <v/>
      </c>
      <c r="Q46" s="8">
        <f>IF(OR($A46="",$P46="",$K46=""),"",ROUND($P46*$K46,2))</f>
        <v/>
      </c>
      <c r="R46" s="8">
        <f>IF(OR($A46="",$I46="",$L46=""),"",ROUND($I46*$L46,2))</f>
        <v/>
      </c>
      <c r="S46" s="8">
        <f>IF(OR($A46="",$I46="",$M46=""),"",ROUND($I46*$M46,2))</f>
        <v/>
      </c>
      <c r="T46" s="8">
        <f>IF($A46="","",IF(OR(COUNT($Q46:$S46)&lt;3,$N46=""),"",ROUND(SUM($Q46:$S46,$N46),2)))</f>
        <v/>
      </c>
      <c r="U46" s="8">
        <f>IF(OR($A46="",$O46="",$T46=""),"",ROUND($O46-$T46,2))</f>
        <v/>
      </c>
      <c r="V46" s="21">
        <f>IF(OR($A46="",$O46="",$U46=""),"",IFERROR($U46/$O46,""))</f>
        <v/>
      </c>
      <c r="W46" s="22">
        <f>IF($A46="","",IF(OR($O46="",$T46="",$U46="",$V46=""),"Eingaben prüfen",IF($U46&lt;0,"Deckungsbeitrag negativ",IF($U46&lt;'Parameter'!$B$5,"DB unter Mindestwert",IF($V46&lt;'Parameter'!$B$4,"Quote unter Ziel","Quote erreicht")))))</f>
        <v/>
      </c>
      <c r="X46" s="13" t="n"/>
    </row>
    <row r="47" ht="21" customHeight="1">
      <c r="A47" s="13" t="n"/>
      <c r="B47" s="14" t="n"/>
      <c r="C47" s="13" t="n"/>
      <c r="D47" s="13" t="n"/>
      <c r="E47" s="13" t="n"/>
      <c r="F47" s="15" t="n"/>
      <c r="G47" s="13" t="n"/>
      <c r="H47" s="16" t="n"/>
      <c r="I47" s="17" t="n"/>
      <c r="J47" s="15" t="n"/>
      <c r="K47" s="9">
        <f>IF($A47="","",IFERROR(VLOOKUP($E47,'Parameter'!$A$12:$B$15,2,FALSE),""))</f>
        <v/>
      </c>
      <c r="L47" s="16" t="n"/>
      <c r="M47" s="16" t="n"/>
      <c r="N47" s="16" t="n"/>
      <c r="O47" s="9">
        <f>IF(OR($A47="",$F47="",$H47="",$I47=""),"",ROUND($F47*$H47*$I47,2))</f>
        <v/>
      </c>
      <c r="P47" s="18">
        <f>IF(OR($A47="",$I47="",$J47=""),"",ROUND($I47*$J47,2))</f>
        <v/>
      </c>
      <c r="Q47" s="9">
        <f>IF(OR($A47="",$P47="",$K47=""),"",ROUND($P47*$K47,2))</f>
        <v/>
      </c>
      <c r="R47" s="9">
        <f>IF(OR($A47="",$I47="",$L47=""),"",ROUND($I47*$L47,2))</f>
        <v/>
      </c>
      <c r="S47" s="9">
        <f>IF(OR($A47="",$I47="",$M47=""),"",ROUND($I47*$M47,2))</f>
        <v/>
      </c>
      <c r="T47" s="9">
        <f>IF($A47="","",IF(OR(COUNT($Q47:$S47)&lt;3,$N47=""),"",ROUND(SUM($Q47:$S47,$N47),2)))</f>
        <v/>
      </c>
      <c r="U47" s="9">
        <f>IF(OR($A47="",$O47="",$T47=""),"",ROUND($O47-$T47,2))</f>
        <v/>
      </c>
      <c r="V47" s="19">
        <f>IF(OR($A47="",$O47="",$U47=""),"",IFERROR($U47/$O47,""))</f>
        <v/>
      </c>
      <c r="W47" s="20">
        <f>IF($A47="","",IF(OR($O47="",$T47="",$U47="",$V47=""),"Eingaben prüfen",IF($U47&lt;0,"Deckungsbeitrag negativ",IF($U47&lt;'Parameter'!$B$5,"DB unter Mindestwert",IF($V47&lt;'Parameter'!$B$4,"Quote unter Ziel","Quote erreicht")))))</f>
        <v/>
      </c>
      <c r="X47" s="13" t="n"/>
    </row>
    <row r="48" ht="21" customHeight="1">
      <c r="A48" s="13" t="n"/>
      <c r="B48" s="14" t="n"/>
      <c r="C48" s="13" t="n"/>
      <c r="D48" s="13" t="n"/>
      <c r="E48" s="13" t="n"/>
      <c r="F48" s="15" t="n"/>
      <c r="G48" s="13" t="n"/>
      <c r="H48" s="16" t="n"/>
      <c r="I48" s="17" t="n"/>
      <c r="J48" s="15" t="n"/>
      <c r="K48" s="8">
        <f>IF($A48="","",IFERROR(VLOOKUP($E48,'Parameter'!$A$12:$B$15,2,FALSE),""))</f>
        <v/>
      </c>
      <c r="L48" s="16" t="n"/>
      <c r="M48" s="16" t="n"/>
      <c r="N48" s="16" t="n"/>
      <c r="O48" s="8">
        <f>IF(OR($A48="",$F48="",$H48="",$I48=""),"",ROUND($F48*$H48*$I48,2))</f>
        <v/>
      </c>
      <c r="P48" s="11">
        <f>IF(OR($A48="",$I48="",$J48=""),"",ROUND($I48*$J48,2))</f>
        <v/>
      </c>
      <c r="Q48" s="8">
        <f>IF(OR($A48="",$P48="",$K48=""),"",ROUND($P48*$K48,2))</f>
        <v/>
      </c>
      <c r="R48" s="8">
        <f>IF(OR($A48="",$I48="",$L48=""),"",ROUND($I48*$L48,2))</f>
        <v/>
      </c>
      <c r="S48" s="8">
        <f>IF(OR($A48="",$I48="",$M48=""),"",ROUND($I48*$M48,2))</f>
        <v/>
      </c>
      <c r="T48" s="8">
        <f>IF($A48="","",IF(OR(COUNT($Q48:$S48)&lt;3,$N48=""),"",ROUND(SUM($Q48:$S48,$N48),2)))</f>
        <v/>
      </c>
      <c r="U48" s="8">
        <f>IF(OR($A48="",$O48="",$T48=""),"",ROUND($O48-$T48,2))</f>
        <v/>
      </c>
      <c r="V48" s="21">
        <f>IF(OR($A48="",$O48="",$U48=""),"",IFERROR($U48/$O48,""))</f>
        <v/>
      </c>
      <c r="W48" s="22">
        <f>IF($A48="","",IF(OR($O48="",$T48="",$U48="",$V48=""),"Eingaben prüfen",IF($U48&lt;0,"Deckungsbeitrag negativ",IF($U48&lt;'Parameter'!$B$5,"DB unter Mindestwert",IF($V48&lt;'Parameter'!$B$4,"Quote unter Ziel","Quote erreicht")))))</f>
        <v/>
      </c>
      <c r="X48" s="13" t="n"/>
    </row>
    <row r="49" ht="21" customHeight="1">
      <c r="A49" s="13" t="n"/>
      <c r="B49" s="14" t="n"/>
      <c r="C49" s="13" t="n"/>
      <c r="D49" s="13" t="n"/>
      <c r="E49" s="13" t="n"/>
      <c r="F49" s="15" t="n"/>
      <c r="G49" s="13" t="n"/>
      <c r="H49" s="16" t="n"/>
      <c r="I49" s="17" t="n"/>
      <c r="J49" s="15" t="n"/>
      <c r="K49" s="9">
        <f>IF($A49="","",IFERROR(VLOOKUP($E49,'Parameter'!$A$12:$B$15,2,FALSE),""))</f>
        <v/>
      </c>
      <c r="L49" s="16" t="n"/>
      <c r="M49" s="16" t="n"/>
      <c r="N49" s="16" t="n"/>
      <c r="O49" s="9">
        <f>IF(OR($A49="",$F49="",$H49="",$I49=""),"",ROUND($F49*$H49*$I49,2))</f>
        <v/>
      </c>
      <c r="P49" s="18">
        <f>IF(OR($A49="",$I49="",$J49=""),"",ROUND($I49*$J49,2))</f>
        <v/>
      </c>
      <c r="Q49" s="9">
        <f>IF(OR($A49="",$P49="",$K49=""),"",ROUND($P49*$K49,2))</f>
        <v/>
      </c>
      <c r="R49" s="9">
        <f>IF(OR($A49="",$I49="",$L49=""),"",ROUND($I49*$L49,2))</f>
        <v/>
      </c>
      <c r="S49" s="9">
        <f>IF(OR($A49="",$I49="",$M49=""),"",ROUND($I49*$M49,2))</f>
        <v/>
      </c>
      <c r="T49" s="9">
        <f>IF($A49="","",IF(OR(COUNT($Q49:$S49)&lt;3,$N49=""),"",ROUND(SUM($Q49:$S49,$N49),2)))</f>
        <v/>
      </c>
      <c r="U49" s="9">
        <f>IF(OR($A49="",$O49="",$T49=""),"",ROUND($O49-$T49,2))</f>
        <v/>
      </c>
      <c r="V49" s="19">
        <f>IF(OR($A49="",$O49="",$U49=""),"",IFERROR($U49/$O49,""))</f>
        <v/>
      </c>
      <c r="W49" s="20">
        <f>IF($A49="","",IF(OR($O49="",$T49="",$U49="",$V49=""),"Eingaben prüfen",IF($U49&lt;0,"Deckungsbeitrag negativ",IF($U49&lt;'Parameter'!$B$5,"DB unter Mindestwert",IF($V49&lt;'Parameter'!$B$4,"Quote unter Ziel","Quote erreicht")))))</f>
        <v/>
      </c>
      <c r="X49" s="13" t="n"/>
    </row>
    <row r="50" ht="21" customHeight="1">
      <c r="A50" s="13" t="n"/>
      <c r="B50" s="14" t="n"/>
      <c r="C50" s="13" t="n"/>
      <c r="D50" s="13" t="n"/>
      <c r="E50" s="13" t="n"/>
      <c r="F50" s="15" t="n"/>
      <c r="G50" s="13" t="n"/>
      <c r="H50" s="16" t="n"/>
      <c r="I50" s="17" t="n"/>
      <c r="J50" s="15" t="n"/>
      <c r="K50" s="8">
        <f>IF($A50="","",IFERROR(VLOOKUP($E50,'Parameter'!$A$12:$B$15,2,FALSE),""))</f>
        <v/>
      </c>
      <c r="L50" s="16" t="n"/>
      <c r="M50" s="16" t="n"/>
      <c r="N50" s="16" t="n"/>
      <c r="O50" s="8">
        <f>IF(OR($A50="",$F50="",$H50="",$I50=""),"",ROUND($F50*$H50*$I50,2))</f>
        <v/>
      </c>
      <c r="P50" s="11">
        <f>IF(OR($A50="",$I50="",$J50=""),"",ROUND($I50*$J50,2))</f>
        <v/>
      </c>
      <c r="Q50" s="8">
        <f>IF(OR($A50="",$P50="",$K50=""),"",ROUND($P50*$K50,2))</f>
        <v/>
      </c>
      <c r="R50" s="8">
        <f>IF(OR($A50="",$I50="",$L50=""),"",ROUND($I50*$L50,2))</f>
        <v/>
      </c>
      <c r="S50" s="8">
        <f>IF(OR($A50="",$I50="",$M50=""),"",ROUND($I50*$M50,2))</f>
        <v/>
      </c>
      <c r="T50" s="8">
        <f>IF($A50="","",IF(OR(COUNT($Q50:$S50)&lt;3,$N50=""),"",ROUND(SUM($Q50:$S50,$N50),2)))</f>
        <v/>
      </c>
      <c r="U50" s="8">
        <f>IF(OR($A50="",$O50="",$T50=""),"",ROUND($O50-$T50,2))</f>
        <v/>
      </c>
      <c r="V50" s="21">
        <f>IF(OR($A50="",$O50="",$U50=""),"",IFERROR($U50/$O50,""))</f>
        <v/>
      </c>
      <c r="W50" s="22">
        <f>IF($A50="","",IF(OR($O50="",$T50="",$U50="",$V50=""),"Eingaben prüfen",IF($U50&lt;0,"Deckungsbeitrag negativ",IF($U50&lt;'Parameter'!$B$5,"DB unter Mindestwert",IF($V50&lt;'Parameter'!$B$4,"Quote unter Ziel","Quote erreicht")))))</f>
        <v/>
      </c>
      <c r="X50" s="13" t="n"/>
    </row>
    <row r="51" ht="21" customHeight="1">
      <c r="A51" s="13" t="n"/>
      <c r="B51" s="14" t="n"/>
      <c r="C51" s="13" t="n"/>
      <c r="D51" s="13" t="n"/>
      <c r="E51" s="13" t="n"/>
      <c r="F51" s="15" t="n"/>
      <c r="G51" s="13" t="n"/>
      <c r="H51" s="16" t="n"/>
      <c r="I51" s="17" t="n"/>
      <c r="J51" s="15" t="n"/>
      <c r="K51" s="9">
        <f>IF($A51="","",IFERROR(VLOOKUP($E51,'Parameter'!$A$12:$B$15,2,FALSE),""))</f>
        <v/>
      </c>
      <c r="L51" s="16" t="n"/>
      <c r="M51" s="16" t="n"/>
      <c r="N51" s="16" t="n"/>
      <c r="O51" s="9">
        <f>IF(OR($A51="",$F51="",$H51="",$I51=""),"",ROUND($F51*$H51*$I51,2))</f>
        <v/>
      </c>
      <c r="P51" s="18">
        <f>IF(OR($A51="",$I51="",$J51=""),"",ROUND($I51*$J51,2))</f>
        <v/>
      </c>
      <c r="Q51" s="9">
        <f>IF(OR($A51="",$P51="",$K51=""),"",ROUND($P51*$K51,2))</f>
        <v/>
      </c>
      <c r="R51" s="9">
        <f>IF(OR($A51="",$I51="",$L51=""),"",ROUND($I51*$L51,2))</f>
        <v/>
      </c>
      <c r="S51" s="9">
        <f>IF(OR($A51="",$I51="",$M51=""),"",ROUND($I51*$M51,2))</f>
        <v/>
      </c>
      <c r="T51" s="9">
        <f>IF($A51="","",IF(OR(COUNT($Q51:$S51)&lt;3,$N51=""),"",ROUND(SUM($Q51:$S51,$N51),2)))</f>
        <v/>
      </c>
      <c r="U51" s="9">
        <f>IF(OR($A51="",$O51="",$T51=""),"",ROUND($O51-$T51,2))</f>
        <v/>
      </c>
      <c r="V51" s="19">
        <f>IF(OR($A51="",$O51="",$U51=""),"",IFERROR($U51/$O51,""))</f>
        <v/>
      </c>
      <c r="W51" s="20">
        <f>IF($A51="","",IF(OR($O51="",$T51="",$U51="",$V51=""),"Eingaben prüfen",IF($U51&lt;0,"Deckungsbeitrag negativ",IF($U51&lt;'Parameter'!$B$5,"DB unter Mindestwert",IF($V51&lt;'Parameter'!$B$4,"Quote unter Ziel","Quote erreicht")))))</f>
        <v/>
      </c>
      <c r="X51" s="13" t="n"/>
    </row>
    <row r="52" ht="21" customHeight="1">
      <c r="A52" s="13" t="n"/>
      <c r="B52" s="14" t="n"/>
      <c r="C52" s="13" t="n"/>
      <c r="D52" s="13" t="n"/>
      <c r="E52" s="13" t="n"/>
      <c r="F52" s="15" t="n"/>
      <c r="G52" s="13" t="n"/>
      <c r="H52" s="16" t="n"/>
      <c r="I52" s="17" t="n"/>
      <c r="J52" s="15" t="n"/>
      <c r="K52" s="8">
        <f>IF($A52="","",IFERROR(VLOOKUP($E52,'Parameter'!$A$12:$B$15,2,FALSE),""))</f>
        <v/>
      </c>
      <c r="L52" s="16" t="n"/>
      <c r="M52" s="16" t="n"/>
      <c r="N52" s="16" t="n"/>
      <c r="O52" s="8">
        <f>IF(OR($A52="",$F52="",$H52="",$I52=""),"",ROUND($F52*$H52*$I52,2))</f>
        <v/>
      </c>
      <c r="P52" s="11">
        <f>IF(OR($A52="",$I52="",$J52=""),"",ROUND($I52*$J52,2))</f>
        <v/>
      </c>
      <c r="Q52" s="8">
        <f>IF(OR($A52="",$P52="",$K52=""),"",ROUND($P52*$K52,2))</f>
        <v/>
      </c>
      <c r="R52" s="8">
        <f>IF(OR($A52="",$I52="",$L52=""),"",ROUND($I52*$L52,2))</f>
        <v/>
      </c>
      <c r="S52" s="8">
        <f>IF(OR($A52="",$I52="",$M52=""),"",ROUND($I52*$M52,2))</f>
        <v/>
      </c>
      <c r="T52" s="8">
        <f>IF($A52="","",IF(OR(COUNT($Q52:$S52)&lt;3,$N52=""),"",ROUND(SUM($Q52:$S52,$N52),2)))</f>
        <v/>
      </c>
      <c r="U52" s="8">
        <f>IF(OR($A52="",$O52="",$T52=""),"",ROUND($O52-$T52,2))</f>
        <v/>
      </c>
      <c r="V52" s="21">
        <f>IF(OR($A52="",$O52="",$U52=""),"",IFERROR($U52/$O52,""))</f>
        <v/>
      </c>
      <c r="W52" s="22">
        <f>IF($A52="","",IF(OR($O52="",$T52="",$U52="",$V52=""),"Eingaben prüfen",IF($U52&lt;0,"Deckungsbeitrag negativ",IF($U52&lt;'Parameter'!$B$5,"DB unter Mindestwert",IF($V52&lt;'Parameter'!$B$4,"Quote unter Ziel","Quote erreicht")))))</f>
        <v/>
      </c>
      <c r="X52" s="13" t="n"/>
    </row>
    <row r="53" ht="21" customHeight="1">
      <c r="A53" s="13" t="n"/>
      <c r="B53" s="14" t="n"/>
      <c r="C53" s="13" t="n"/>
      <c r="D53" s="13" t="n"/>
      <c r="E53" s="13" t="n"/>
      <c r="F53" s="15" t="n"/>
      <c r="G53" s="13" t="n"/>
      <c r="H53" s="16" t="n"/>
      <c r="I53" s="17" t="n"/>
      <c r="J53" s="15" t="n"/>
      <c r="K53" s="9">
        <f>IF($A53="","",IFERROR(VLOOKUP($E53,'Parameter'!$A$12:$B$15,2,FALSE),""))</f>
        <v/>
      </c>
      <c r="L53" s="16" t="n"/>
      <c r="M53" s="16" t="n"/>
      <c r="N53" s="16" t="n"/>
      <c r="O53" s="9">
        <f>IF(OR($A53="",$F53="",$H53="",$I53=""),"",ROUND($F53*$H53*$I53,2))</f>
        <v/>
      </c>
      <c r="P53" s="18">
        <f>IF(OR($A53="",$I53="",$J53=""),"",ROUND($I53*$J53,2))</f>
        <v/>
      </c>
      <c r="Q53" s="9">
        <f>IF(OR($A53="",$P53="",$K53=""),"",ROUND($P53*$K53,2))</f>
        <v/>
      </c>
      <c r="R53" s="9">
        <f>IF(OR($A53="",$I53="",$L53=""),"",ROUND($I53*$L53,2))</f>
        <v/>
      </c>
      <c r="S53" s="9">
        <f>IF(OR($A53="",$I53="",$M53=""),"",ROUND($I53*$M53,2))</f>
        <v/>
      </c>
      <c r="T53" s="9">
        <f>IF($A53="","",IF(OR(COUNT($Q53:$S53)&lt;3,$N53=""),"",ROUND(SUM($Q53:$S53,$N53),2)))</f>
        <v/>
      </c>
      <c r="U53" s="9">
        <f>IF(OR($A53="",$O53="",$T53=""),"",ROUND($O53-$T53,2))</f>
        <v/>
      </c>
      <c r="V53" s="19">
        <f>IF(OR($A53="",$O53="",$U53=""),"",IFERROR($U53/$O53,""))</f>
        <v/>
      </c>
      <c r="W53" s="20">
        <f>IF($A53="","",IF(OR($O53="",$T53="",$U53="",$V53=""),"Eingaben prüfen",IF($U53&lt;0,"Deckungsbeitrag negativ",IF($U53&lt;'Parameter'!$B$5,"DB unter Mindestwert",IF($V53&lt;'Parameter'!$B$4,"Quote unter Ziel","Quote erreicht")))))</f>
        <v/>
      </c>
      <c r="X53" s="13" t="n"/>
    </row>
    <row r="54" ht="21" customHeight="1">
      <c r="A54" s="13" t="n"/>
      <c r="B54" s="14" t="n"/>
      <c r="C54" s="13" t="n"/>
      <c r="D54" s="13" t="n"/>
      <c r="E54" s="13" t="n"/>
      <c r="F54" s="15" t="n"/>
      <c r="G54" s="13" t="n"/>
      <c r="H54" s="16" t="n"/>
      <c r="I54" s="17" t="n"/>
      <c r="J54" s="15" t="n"/>
      <c r="K54" s="8">
        <f>IF($A54="","",IFERROR(VLOOKUP($E54,'Parameter'!$A$12:$B$15,2,FALSE),""))</f>
        <v/>
      </c>
      <c r="L54" s="16" t="n"/>
      <c r="M54" s="16" t="n"/>
      <c r="N54" s="16" t="n"/>
      <c r="O54" s="8">
        <f>IF(OR($A54="",$F54="",$H54="",$I54=""),"",ROUND($F54*$H54*$I54,2))</f>
        <v/>
      </c>
      <c r="P54" s="11">
        <f>IF(OR($A54="",$I54="",$J54=""),"",ROUND($I54*$J54,2))</f>
        <v/>
      </c>
      <c r="Q54" s="8">
        <f>IF(OR($A54="",$P54="",$K54=""),"",ROUND($P54*$K54,2))</f>
        <v/>
      </c>
      <c r="R54" s="8">
        <f>IF(OR($A54="",$I54="",$L54=""),"",ROUND($I54*$L54,2))</f>
        <v/>
      </c>
      <c r="S54" s="8">
        <f>IF(OR($A54="",$I54="",$M54=""),"",ROUND($I54*$M54,2))</f>
        <v/>
      </c>
      <c r="T54" s="8">
        <f>IF($A54="","",IF(OR(COUNT($Q54:$S54)&lt;3,$N54=""),"",ROUND(SUM($Q54:$S54,$N54),2)))</f>
        <v/>
      </c>
      <c r="U54" s="8">
        <f>IF(OR($A54="",$O54="",$T54=""),"",ROUND($O54-$T54,2))</f>
        <v/>
      </c>
      <c r="V54" s="21">
        <f>IF(OR($A54="",$O54="",$U54=""),"",IFERROR($U54/$O54,""))</f>
        <v/>
      </c>
      <c r="W54" s="22">
        <f>IF($A54="","",IF(OR($O54="",$T54="",$U54="",$V54=""),"Eingaben prüfen",IF($U54&lt;0,"Deckungsbeitrag negativ",IF($U54&lt;'Parameter'!$B$5,"DB unter Mindestwert",IF($V54&lt;'Parameter'!$B$4,"Quote unter Ziel","Quote erreicht")))))</f>
        <v/>
      </c>
      <c r="X54" s="13" t="n"/>
    </row>
    <row r="55" ht="21" customHeight="1">
      <c r="A55" s="13" t="n"/>
      <c r="B55" s="14" t="n"/>
      <c r="C55" s="13" t="n"/>
      <c r="D55" s="13" t="n"/>
      <c r="E55" s="13" t="n"/>
      <c r="F55" s="15" t="n"/>
      <c r="G55" s="13" t="n"/>
      <c r="H55" s="16" t="n"/>
      <c r="I55" s="17" t="n"/>
      <c r="J55" s="15" t="n"/>
      <c r="K55" s="9">
        <f>IF($A55="","",IFERROR(VLOOKUP($E55,'Parameter'!$A$12:$B$15,2,FALSE),""))</f>
        <v/>
      </c>
      <c r="L55" s="16" t="n"/>
      <c r="M55" s="16" t="n"/>
      <c r="N55" s="16" t="n"/>
      <c r="O55" s="9">
        <f>IF(OR($A55="",$F55="",$H55="",$I55=""),"",ROUND($F55*$H55*$I55,2))</f>
        <v/>
      </c>
      <c r="P55" s="18">
        <f>IF(OR($A55="",$I55="",$J55=""),"",ROUND($I55*$J55,2))</f>
        <v/>
      </c>
      <c r="Q55" s="9">
        <f>IF(OR($A55="",$P55="",$K55=""),"",ROUND($P55*$K55,2))</f>
        <v/>
      </c>
      <c r="R55" s="9">
        <f>IF(OR($A55="",$I55="",$L55=""),"",ROUND($I55*$L55,2))</f>
        <v/>
      </c>
      <c r="S55" s="9">
        <f>IF(OR($A55="",$I55="",$M55=""),"",ROUND($I55*$M55,2))</f>
        <v/>
      </c>
      <c r="T55" s="9">
        <f>IF($A55="","",IF(OR(COUNT($Q55:$S55)&lt;3,$N55=""),"",ROUND(SUM($Q55:$S55,$N55),2)))</f>
        <v/>
      </c>
      <c r="U55" s="9">
        <f>IF(OR($A55="",$O55="",$T55=""),"",ROUND($O55-$T55,2))</f>
        <v/>
      </c>
      <c r="V55" s="19">
        <f>IF(OR($A55="",$O55="",$U55=""),"",IFERROR($U55/$O55,""))</f>
        <v/>
      </c>
      <c r="W55" s="20">
        <f>IF($A55="","",IF(OR($O55="",$T55="",$U55="",$V55=""),"Eingaben prüfen",IF($U55&lt;0,"Deckungsbeitrag negativ",IF($U55&lt;'Parameter'!$B$5,"DB unter Mindestwert",IF($V55&lt;'Parameter'!$B$4,"Quote unter Ziel","Quote erreicht")))))</f>
        <v/>
      </c>
      <c r="X55" s="13" t="n"/>
    </row>
    <row r="56" ht="21" customHeight="1">
      <c r="A56" s="13" t="n"/>
      <c r="B56" s="14" t="n"/>
      <c r="C56" s="13" t="n"/>
      <c r="D56" s="13" t="n"/>
      <c r="E56" s="13" t="n"/>
      <c r="F56" s="15" t="n"/>
      <c r="G56" s="13" t="n"/>
      <c r="H56" s="16" t="n"/>
      <c r="I56" s="17" t="n"/>
      <c r="J56" s="15" t="n"/>
      <c r="K56" s="8">
        <f>IF($A56="","",IFERROR(VLOOKUP($E56,'Parameter'!$A$12:$B$15,2,FALSE),""))</f>
        <v/>
      </c>
      <c r="L56" s="16" t="n"/>
      <c r="M56" s="16" t="n"/>
      <c r="N56" s="16" t="n"/>
      <c r="O56" s="8">
        <f>IF(OR($A56="",$F56="",$H56="",$I56=""),"",ROUND($F56*$H56*$I56,2))</f>
        <v/>
      </c>
      <c r="P56" s="11">
        <f>IF(OR($A56="",$I56="",$J56=""),"",ROUND($I56*$J56,2))</f>
        <v/>
      </c>
      <c r="Q56" s="8">
        <f>IF(OR($A56="",$P56="",$K56=""),"",ROUND($P56*$K56,2))</f>
        <v/>
      </c>
      <c r="R56" s="8">
        <f>IF(OR($A56="",$I56="",$L56=""),"",ROUND($I56*$L56,2))</f>
        <v/>
      </c>
      <c r="S56" s="8">
        <f>IF(OR($A56="",$I56="",$M56=""),"",ROUND($I56*$M56,2))</f>
        <v/>
      </c>
      <c r="T56" s="8">
        <f>IF($A56="","",IF(OR(COUNT($Q56:$S56)&lt;3,$N56=""),"",ROUND(SUM($Q56:$S56,$N56),2)))</f>
        <v/>
      </c>
      <c r="U56" s="8">
        <f>IF(OR($A56="",$O56="",$T56=""),"",ROUND($O56-$T56,2))</f>
        <v/>
      </c>
      <c r="V56" s="21">
        <f>IF(OR($A56="",$O56="",$U56=""),"",IFERROR($U56/$O56,""))</f>
        <v/>
      </c>
      <c r="W56" s="22">
        <f>IF($A56="","",IF(OR($O56="",$T56="",$U56="",$V56=""),"Eingaben prüfen",IF($U56&lt;0,"Deckungsbeitrag negativ",IF($U56&lt;'Parameter'!$B$5,"DB unter Mindestwert",IF($V56&lt;'Parameter'!$B$4,"Quote unter Ziel","Quote erreicht")))))</f>
        <v/>
      </c>
      <c r="X56" s="13" t="n"/>
    </row>
    <row r="57" ht="21" customHeight="1">
      <c r="A57" s="13" t="n"/>
      <c r="B57" s="14" t="n"/>
      <c r="C57" s="13" t="n"/>
      <c r="D57" s="13" t="n"/>
      <c r="E57" s="13" t="n"/>
      <c r="F57" s="15" t="n"/>
      <c r="G57" s="13" t="n"/>
      <c r="H57" s="16" t="n"/>
      <c r="I57" s="17" t="n"/>
      <c r="J57" s="15" t="n"/>
      <c r="K57" s="9">
        <f>IF($A57="","",IFERROR(VLOOKUP($E57,'Parameter'!$A$12:$B$15,2,FALSE),""))</f>
        <v/>
      </c>
      <c r="L57" s="16" t="n"/>
      <c r="M57" s="16" t="n"/>
      <c r="N57" s="16" t="n"/>
      <c r="O57" s="9">
        <f>IF(OR($A57="",$F57="",$H57="",$I57=""),"",ROUND($F57*$H57*$I57,2))</f>
        <v/>
      </c>
      <c r="P57" s="18">
        <f>IF(OR($A57="",$I57="",$J57=""),"",ROUND($I57*$J57,2))</f>
        <v/>
      </c>
      <c r="Q57" s="9">
        <f>IF(OR($A57="",$P57="",$K57=""),"",ROUND($P57*$K57,2))</f>
        <v/>
      </c>
      <c r="R57" s="9">
        <f>IF(OR($A57="",$I57="",$L57=""),"",ROUND($I57*$L57,2))</f>
        <v/>
      </c>
      <c r="S57" s="9">
        <f>IF(OR($A57="",$I57="",$M57=""),"",ROUND($I57*$M57,2))</f>
        <v/>
      </c>
      <c r="T57" s="9">
        <f>IF($A57="","",IF(OR(COUNT($Q57:$S57)&lt;3,$N57=""),"",ROUND(SUM($Q57:$S57,$N57),2)))</f>
        <v/>
      </c>
      <c r="U57" s="9">
        <f>IF(OR($A57="",$O57="",$T57=""),"",ROUND($O57-$T57,2))</f>
        <v/>
      </c>
      <c r="V57" s="19">
        <f>IF(OR($A57="",$O57="",$U57=""),"",IFERROR($U57/$O57,""))</f>
        <v/>
      </c>
      <c r="W57" s="20">
        <f>IF($A57="","",IF(OR($O57="",$T57="",$U57="",$V57=""),"Eingaben prüfen",IF($U57&lt;0,"Deckungsbeitrag negativ",IF($U57&lt;'Parameter'!$B$5,"DB unter Mindestwert",IF($V57&lt;'Parameter'!$B$4,"Quote unter Ziel","Quote erreicht")))))</f>
        <v/>
      </c>
      <c r="X57" s="13" t="n"/>
    </row>
    <row r="58" ht="21" customHeight="1">
      <c r="A58" s="13" t="n"/>
      <c r="B58" s="14" t="n"/>
      <c r="C58" s="13" t="n"/>
      <c r="D58" s="13" t="n"/>
      <c r="E58" s="13" t="n"/>
      <c r="F58" s="15" t="n"/>
      <c r="G58" s="13" t="n"/>
      <c r="H58" s="16" t="n"/>
      <c r="I58" s="17" t="n"/>
      <c r="J58" s="15" t="n"/>
      <c r="K58" s="8">
        <f>IF($A58="","",IFERROR(VLOOKUP($E58,'Parameter'!$A$12:$B$15,2,FALSE),""))</f>
        <v/>
      </c>
      <c r="L58" s="16" t="n"/>
      <c r="M58" s="16" t="n"/>
      <c r="N58" s="16" t="n"/>
      <c r="O58" s="8">
        <f>IF(OR($A58="",$F58="",$H58="",$I58=""),"",ROUND($F58*$H58*$I58,2))</f>
        <v/>
      </c>
      <c r="P58" s="11">
        <f>IF(OR($A58="",$I58="",$J58=""),"",ROUND($I58*$J58,2))</f>
        <v/>
      </c>
      <c r="Q58" s="8">
        <f>IF(OR($A58="",$P58="",$K58=""),"",ROUND($P58*$K58,2))</f>
        <v/>
      </c>
      <c r="R58" s="8">
        <f>IF(OR($A58="",$I58="",$L58=""),"",ROUND($I58*$L58,2))</f>
        <v/>
      </c>
      <c r="S58" s="8">
        <f>IF(OR($A58="",$I58="",$M58=""),"",ROUND($I58*$M58,2))</f>
        <v/>
      </c>
      <c r="T58" s="8">
        <f>IF($A58="","",IF(OR(COUNT($Q58:$S58)&lt;3,$N58=""),"",ROUND(SUM($Q58:$S58,$N58),2)))</f>
        <v/>
      </c>
      <c r="U58" s="8">
        <f>IF(OR($A58="",$O58="",$T58=""),"",ROUND($O58-$T58,2))</f>
        <v/>
      </c>
      <c r="V58" s="21">
        <f>IF(OR($A58="",$O58="",$U58=""),"",IFERROR($U58/$O58,""))</f>
        <v/>
      </c>
      <c r="W58" s="22">
        <f>IF($A58="","",IF(OR($O58="",$T58="",$U58="",$V58=""),"Eingaben prüfen",IF($U58&lt;0,"Deckungsbeitrag negativ",IF($U58&lt;'Parameter'!$B$5,"DB unter Mindestwert",IF($V58&lt;'Parameter'!$B$4,"Quote unter Ziel","Quote erreicht")))))</f>
        <v/>
      </c>
      <c r="X58" s="13" t="n"/>
    </row>
    <row r="59" ht="21" customHeight="1">
      <c r="A59" s="13" t="n"/>
      <c r="B59" s="14" t="n"/>
      <c r="C59" s="13" t="n"/>
      <c r="D59" s="13" t="n"/>
      <c r="E59" s="13" t="n"/>
      <c r="F59" s="15" t="n"/>
      <c r="G59" s="13" t="n"/>
      <c r="H59" s="16" t="n"/>
      <c r="I59" s="17" t="n"/>
      <c r="J59" s="15" t="n"/>
      <c r="K59" s="9">
        <f>IF($A59="","",IFERROR(VLOOKUP($E59,'Parameter'!$A$12:$B$15,2,FALSE),""))</f>
        <v/>
      </c>
      <c r="L59" s="16" t="n"/>
      <c r="M59" s="16" t="n"/>
      <c r="N59" s="16" t="n"/>
      <c r="O59" s="9">
        <f>IF(OR($A59="",$F59="",$H59="",$I59=""),"",ROUND($F59*$H59*$I59,2))</f>
        <v/>
      </c>
      <c r="P59" s="18">
        <f>IF(OR($A59="",$I59="",$J59=""),"",ROUND($I59*$J59,2))</f>
        <v/>
      </c>
      <c r="Q59" s="9">
        <f>IF(OR($A59="",$P59="",$K59=""),"",ROUND($P59*$K59,2))</f>
        <v/>
      </c>
      <c r="R59" s="9">
        <f>IF(OR($A59="",$I59="",$L59=""),"",ROUND($I59*$L59,2))</f>
        <v/>
      </c>
      <c r="S59" s="9">
        <f>IF(OR($A59="",$I59="",$M59=""),"",ROUND($I59*$M59,2))</f>
        <v/>
      </c>
      <c r="T59" s="9">
        <f>IF($A59="","",IF(OR(COUNT($Q59:$S59)&lt;3,$N59=""),"",ROUND(SUM($Q59:$S59,$N59),2)))</f>
        <v/>
      </c>
      <c r="U59" s="9">
        <f>IF(OR($A59="",$O59="",$T59=""),"",ROUND($O59-$T59,2))</f>
        <v/>
      </c>
      <c r="V59" s="19">
        <f>IF(OR($A59="",$O59="",$U59=""),"",IFERROR($U59/$O59,""))</f>
        <v/>
      </c>
      <c r="W59" s="20">
        <f>IF($A59="","",IF(OR($O59="",$T59="",$U59="",$V59=""),"Eingaben prüfen",IF($U59&lt;0,"Deckungsbeitrag negativ",IF($U59&lt;'Parameter'!$B$5,"DB unter Mindestwert",IF($V59&lt;'Parameter'!$B$4,"Quote unter Ziel","Quote erreicht")))))</f>
        <v/>
      </c>
      <c r="X59" s="13" t="n"/>
    </row>
    <row r="60" ht="21" customHeight="1">
      <c r="A60" s="13" t="n"/>
      <c r="B60" s="14" t="n"/>
      <c r="C60" s="13" t="n"/>
      <c r="D60" s="13" t="n"/>
      <c r="E60" s="13" t="n"/>
      <c r="F60" s="15" t="n"/>
      <c r="G60" s="13" t="n"/>
      <c r="H60" s="16" t="n"/>
      <c r="I60" s="17" t="n"/>
      <c r="J60" s="15" t="n"/>
      <c r="K60" s="8">
        <f>IF($A60="","",IFERROR(VLOOKUP($E60,'Parameter'!$A$12:$B$15,2,FALSE),""))</f>
        <v/>
      </c>
      <c r="L60" s="16" t="n"/>
      <c r="M60" s="16" t="n"/>
      <c r="N60" s="16" t="n"/>
      <c r="O60" s="8">
        <f>IF(OR($A60="",$F60="",$H60="",$I60=""),"",ROUND($F60*$H60*$I60,2))</f>
        <v/>
      </c>
      <c r="P60" s="11">
        <f>IF(OR($A60="",$I60="",$J60=""),"",ROUND($I60*$J60,2))</f>
        <v/>
      </c>
      <c r="Q60" s="8">
        <f>IF(OR($A60="",$P60="",$K60=""),"",ROUND($P60*$K60,2))</f>
        <v/>
      </c>
      <c r="R60" s="8">
        <f>IF(OR($A60="",$I60="",$L60=""),"",ROUND($I60*$L60,2))</f>
        <v/>
      </c>
      <c r="S60" s="8">
        <f>IF(OR($A60="",$I60="",$M60=""),"",ROUND($I60*$M60,2))</f>
        <v/>
      </c>
      <c r="T60" s="8">
        <f>IF($A60="","",IF(OR(COUNT($Q60:$S60)&lt;3,$N60=""),"",ROUND(SUM($Q60:$S60,$N60),2)))</f>
        <v/>
      </c>
      <c r="U60" s="8">
        <f>IF(OR($A60="",$O60="",$T60=""),"",ROUND($O60-$T60,2))</f>
        <v/>
      </c>
      <c r="V60" s="21">
        <f>IF(OR($A60="",$O60="",$U60=""),"",IFERROR($U60/$O60,""))</f>
        <v/>
      </c>
      <c r="W60" s="22">
        <f>IF($A60="","",IF(OR($O60="",$T60="",$U60="",$V60=""),"Eingaben prüfen",IF($U60&lt;0,"Deckungsbeitrag negativ",IF($U60&lt;'Parameter'!$B$5,"DB unter Mindestwert",IF($V60&lt;'Parameter'!$B$4,"Quote unter Ziel","Quote erreicht")))))</f>
        <v/>
      </c>
      <c r="X60" s="13" t="n"/>
    </row>
    <row r="61" ht="21" customHeight="1">
      <c r="A61" s="13" t="n"/>
      <c r="B61" s="14" t="n"/>
      <c r="C61" s="13" t="n"/>
      <c r="D61" s="13" t="n"/>
      <c r="E61" s="13" t="n"/>
      <c r="F61" s="15" t="n"/>
      <c r="G61" s="13" t="n"/>
      <c r="H61" s="16" t="n"/>
      <c r="I61" s="17" t="n"/>
      <c r="J61" s="15" t="n"/>
      <c r="K61" s="9">
        <f>IF($A61="","",IFERROR(VLOOKUP($E61,'Parameter'!$A$12:$B$15,2,FALSE),""))</f>
        <v/>
      </c>
      <c r="L61" s="16" t="n"/>
      <c r="M61" s="16" t="n"/>
      <c r="N61" s="16" t="n"/>
      <c r="O61" s="9">
        <f>IF(OR($A61="",$F61="",$H61="",$I61=""),"",ROUND($F61*$H61*$I61,2))</f>
        <v/>
      </c>
      <c r="P61" s="18">
        <f>IF(OR($A61="",$I61="",$J61=""),"",ROUND($I61*$J61,2))</f>
        <v/>
      </c>
      <c r="Q61" s="9">
        <f>IF(OR($A61="",$P61="",$K61=""),"",ROUND($P61*$K61,2))</f>
        <v/>
      </c>
      <c r="R61" s="9">
        <f>IF(OR($A61="",$I61="",$L61=""),"",ROUND($I61*$L61,2))</f>
        <v/>
      </c>
      <c r="S61" s="9">
        <f>IF(OR($A61="",$I61="",$M61=""),"",ROUND($I61*$M61,2))</f>
        <v/>
      </c>
      <c r="T61" s="9">
        <f>IF($A61="","",IF(OR(COUNT($Q61:$S61)&lt;3,$N61=""),"",ROUND(SUM($Q61:$S61,$N61),2)))</f>
        <v/>
      </c>
      <c r="U61" s="9">
        <f>IF(OR($A61="",$O61="",$T61=""),"",ROUND($O61-$T61,2))</f>
        <v/>
      </c>
      <c r="V61" s="19">
        <f>IF(OR($A61="",$O61="",$U61=""),"",IFERROR($U61/$O61,""))</f>
        <v/>
      </c>
      <c r="W61" s="20">
        <f>IF($A61="","",IF(OR($O61="",$T61="",$U61="",$V61=""),"Eingaben prüfen",IF($U61&lt;0,"Deckungsbeitrag negativ",IF($U61&lt;'Parameter'!$B$5,"DB unter Mindestwert",IF($V61&lt;'Parameter'!$B$4,"Quote unter Ziel","Quote erreicht")))))</f>
        <v/>
      </c>
      <c r="X61" s="13" t="n"/>
    </row>
    <row r="62" ht="21" customHeight="1">
      <c r="A62" s="13" t="n"/>
      <c r="B62" s="14" t="n"/>
      <c r="C62" s="13" t="n"/>
      <c r="D62" s="13" t="n"/>
      <c r="E62" s="13" t="n"/>
      <c r="F62" s="15" t="n"/>
      <c r="G62" s="13" t="n"/>
      <c r="H62" s="16" t="n"/>
      <c r="I62" s="17" t="n"/>
      <c r="J62" s="15" t="n"/>
      <c r="K62" s="8">
        <f>IF($A62="","",IFERROR(VLOOKUP($E62,'Parameter'!$A$12:$B$15,2,FALSE),""))</f>
        <v/>
      </c>
      <c r="L62" s="16" t="n"/>
      <c r="M62" s="16" t="n"/>
      <c r="N62" s="16" t="n"/>
      <c r="O62" s="8">
        <f>IF(OR($A62="",$F62="",$H62="",$I62=""),"",ROUND($F62*$H62*$I62,2))</f>
        <v/>
      </c>
      <c r="P62" s="11">
        <f>IF(OR($A62="",$I62="",$J62=""),"",ROUND($I62*$J62,2))</f>
        <v/>
      </c>
      <c r="Q62" s="8">
        <f>IF(OR($A62="",$P62="",$K62=""),"",ROUND($P62*$K62,2))</f>
        <v/>
      </c>
      <c r="R62" s="8">
        <f>IF(OR($A62="",$I62="",$L62=""),"",ROUND($I62*$L62,2))</f>
        <v/>
      </c>
      <c r="S62" s="8">
        <f>IF(OR($A62="",$I62="",$M62=""),"",ROUND($I62*$M62,2))</f>
        <v/>
      </c>
      <c r="T62" s="8">
        <f>IF($A62="","",IF(OR(COUNT($Q62:$S62)&lt;3,$N62=""),"",ROUND(SUM($Q62:$S62,$N62),2)))</f>
        <v/>
      </c>
      <c r="U62" s="8">
        <f>IF(OR($A62="",$O62="",$T62=""),"",ROUND($O62-$T62,2))</f>
        <v/>
      </c>
      <c r="V62" s="21">
        <f>IF(OR($A62="",$O62="",$U62=""),"",IFERROR($U62/$O62,""))</f>
        <v/>
      </c>
      <c r="W62" s="22">
        <f>IF($A62="","",IF(OR($O62="",$T62="",$U62="",$V62=""),"Eingaben prüfen",IF($U62&lt;0,"Deckungsbeitrag negativ",IF($U62&lt;'Parameter'!$B$5,"DB unter Mindestwert",IF($V62&lt;'Parameter'!$B$4,"Quote unter Ziel","Quote erreicht")))))</f>
        <v/>
      </c>
      <c r="X62" s="13" t="n"/>
    </row>
    <row r="63" ht="21" customHeight="1">
      <c r="A63" s="13" t="n"/>
      <c r="B63" s="14" t="n"/>
      <c r="C63" s="13" t="n"/>
      <c r="D63" s="13" t="n"/>
      <c r="E63" s="13" t="n"/>
      <c r="F63" s="15" t="n"/>
      <c r="G63" s="13" t="n"/>
      <c r="H63" s="16" t="n"/>
      <c r="I63" s="17" t="n"/>
      <c r="J63" s="15" t="n"/>
      <c r="K63" s="9">
        <f>IF($A63="","",IFERROR(VLOOKUP($E63,'Parameter'!$A$12:$B$15,2,FALSE),""))</f>
        <v/>
      </c>
      <c r="L63" s="16" t="n"/>
      <c r="M63" s="16" t="n"/>
      <c r="N63" s="16" t="n"/>
      <c r="O63" s="9">
        <f>IF(OR($A63="",$F63="",$H63="",$I63=""),"",ROUND($F63*$H63*$I63,2))</f>
        <v/>
      </c>
      <c r="P63" s="18">
        <f>IF(OR($A63="",$I63="",$J63=""),"",ROUND($I63*$J63,2))</f>
        <v/>
      </c>
      <c r="Q63" s="9">
        <f>IF(OR($A63="",$P63="",$K63=""),"",ROUND($P63*$K63,2))</f>
        <v/>
      </c>
      <c r="R63" s="9">
        <f>IF(OR($A63="",$I63="",$L63=""),"",ROUND($I63*$L63,2))</f>
        <v/>
      </c>
      <c r="S63" s="9">
        <f>IF(OR($A63="",$I63="",$M63=""),"",ROUND($I63*$M63,2))</f>
        <v/>
      </c>
      <c r="T63" s="9">
        <f>IF($A63="","",IF(OR(COUNT($Q63:$S63)&lt;3,$N63=""),"",ROUND(SUM($Q63:$S63,$N63),2)))</f>
        <v/>
      </c>
      <c r="U63" s="9">
        <f>IF(OR($A63="",$O63="",$T63=""),"",ROUND($O63-$T63,2))</f>
        <v/>
      </c>
      <c r="V63" s="19">
        <f>IF(OR($A63="",$O63="",$U63=""),"",IFERROR($U63/$O63,""))</f>
        <v/>
      </c>
      <c r="W63" s="20">
        <f>IF($A63="","",IF(OR($O63="",$T63="",$U63="",$V63=""),"Eingaben prüfen",IF($U63&lt;0,"Deckungsbeitrag negativ",IF($U63&lt;'Parameter'!$B$5,"DB unter Mindestwert",IF($V63&lt;'Parameter'!$B$4,"Quote unter Ziel","Quote erreicht")))))</f>
        <v/>
      </c>
      <c r="X63" s="13" t="n"/>
    </row>
    <row r="64" ht="21" customHeight="1">
      <c r="A64" s="13" t="n"/>
      <c r="B64" s="14" t="n"/>
      <c r="C64" s="13" t="n"/>
      <c r="D64" s="13" t="n"/>
      <c r="E64" s="13" t="n"/>
      <c r="F64" s="15" t="n"/>
      <c r="G64" s="13" t="n"/>
      <c r="H64" s="16" t="n"/>
      <c r="I64" s="17" t="n"/>
      <c r="J64" s="15" t="n"/>
      <c r="K64" s="8">
        <f>IF($A64="","",IFERROR(VLOOKUP($E64,'Parameter'!$A$12:$B$15,2,FALSE),""))</f>
        <v/>
      </c>
      <c r="L64" s="16" t="n"/>
      <c r="M64" s="16" t="n"/>
      <c r="N64" s="16" t="n"/>
      <c r="O64" s="8">
        <f>IF(OR($A64="",$F64="",$H64="",$I64=""),"",ROUND($F64*$H64*$I64,2))</f>
        <v/>
      </c>
      <c r="P64" s="11">
        <f>IF(OR($A64="",$I64="",$J64=""),"",ROUND($I64*$J64,2))</f>
        <v/>
      </c>
      <c r="Q64" s="8">
        <f>IF(OR($A64="",$P64="",$K64=""),"",ROUND($P64*$K64,2))</f>
        <v/>
      </c>
      <c r="R64" s="8">
        <f>IF(OR($A64="",$I64="",$L64=""),"",ROUND($I64*$L64,2))</f>
        <v/>
      </c>
      <c r="S64" s="8">
        <f>IF(OR($A64="",$I64="",$M64=""),"",ROUND($I64*$M64,2))</f>
        <v/>
      </c>
      <c r="T64" s="8">
        <f>IF($A64="","",IF(OR(COUNT($Q64:$S64)&lt;3,$N64=""),"",ROUND(SUM($Q64:$S64,$N64),2)))</f>
        <v/>
      </c>
      <c r="U64" s="8">
        <f>IF(OR($A64="",$O64="",$T64=""),"",ROUND($O64-$T64,2))</f>
        <v/>
      </c>
      <c r="V64" s="21">
        <f>IF(OR($A64="",$O64="",$U64=""),"",IFERROR($U64/$O64,""))</f>
        <v/>
      </c>
      <c r="W64" s="22">
        <f>IF($A64="","",IF(OR($O64="",$T64="",$U64="",$V64=""),"Eingaben prüfen",IF($U64&lt;0,"Deckungsbeitrag negativ",IF($U64&lt;'Parameter'!$B$5,"DB unter Mindestwert",IF($V64&lt;'Parameter'!$B$4,"Quote unter Ziel","Quote erreicht")))))</f>
        <v/>
      </c>
      <c r="X64" s="13" t="n"/>
    </row>
    <row r="65" ht="21" customHeight="1">
      <c r="A65" s="13" t="n"/>
      <c r="B65" s="14" t="n"/>
      <c r="C65" s="13" t="n"/>
      <c r="D65" s="13" t="n"/>
      <c r="E65" s="13" t="n"/>
      <c r="F65" s="15" t="n"/>
      <c r="G65" s="13" t="n"/>
      <c r="H65" s="16" t="n"/>
      <c r="I65" s="17" t="n"/>
      <c r="J65" s="15" t="n"/>
      <c r="K65" s="9">
        <f>IF($A65="","",IFERROR(VLOOKUP($E65,'Parameter'!$A$12:$B$15,2,FALSE),""))</f>
        <v/>
      </c>
      <c r="L65" s="16" t="n"/>
      <c r="M65" s="16" t="n"/>
      <c r="N65" s="16" t="n"/>
      <c r="O65" s="9">
        <f>IF(OR($A65="",$F65="",$H65="",$I65=""),"",ROUND($F65*$H65*$I65,2))</f>
        <v/>
      </c>
      <c r="P65" s="18">
        <f>IF(OR($A65="",$I65="",$J65=""),"",ROUND($I65*$J65,2))</f>
        <v/>
      </c>
      <c r="Q65" s="9">
        <f>IF(OR($A65="",$P65="",$K65=""),"",ROUND($P65*$K65,2))</f>
        <v/>
      </c>
      <c r="R65" s="9">
        <f>IF(OR($A65="",$I65="",$L65=""),"",ROUND($I65*$L65,2))</f>
        <v/>
      </c>
      <c r="S65" s="9">
        <f>IF(OR($A65="",$I65="",$M65=""),"",ROUND($I65*$M65,2))</f>
        <v/>
      </c>
      <c r="T65" s="9">
        <f>IF($A65="","",IF(OR(COUNT($Q65:$S65)&lt;3,$N65=""),"",ROUND(SUM($Q65:$S65,$N65),2)))</f>
        <v/>
      </c>
      <c r="U65" s="9">
        <f>IF(OR($A65="",$O65="",$T65=""),"",ROUND($O65-$T65,2))</f>
        <v/>
      </c>
      <c r="V65" s="19">
        <f>IF(OR($A65="",$O65="",$U65=""),"",IFERROR($U65/$O65,""))</f>
        <v/>
      </c>
      <c r="W65" s="20">
        <f>IF($A65="","",IF(OR($O65="",$T65="",$U65="",$V65=""),"Eingaben prüfen",IF($U65&lt;0,"Deckungsbeitrag negativ",IF($U65&lt;'Parameter'!$B$5,"DB unter Mindestwert",IF($V65&lt;'Parameter'!$B$4,"Quote unter Ziel","Quote erreicht")))))</f>
        <v/>
      </c>
      <c r="X65" s="13" t="n"/>
    </row>
    <row r="66" ht="21" customHeight="1">
      <c r="A66" s="13" t="n"/>
      <c r="B66" s="14" t="n"/>
      <c r="C66" s="13" t="n"/>
      <c r="D66" s="13" t="n"/>
      <c r="E66" s="13" t="n"/>
      <c r="F66" s="15" t="n"/>
      <c r="G66" s="13" t="n"/>
      <c r="H66" s="16" t="n"/>
      <c r="I66" s="17" t="n"/>
      <c r="J66" s="15" t="n"/>
      <c r="K66" s="8">
        <f>IF($A66="","",IFERROR(VLOOKUP($E66,'Parameter'!$A$12:$B$15,2,FALSE),""))</f>
        <v/>
      </c>
      <c r="L66" s="16" t="n"/>
      <c r="M66" s="16" t="n"/>
      <c r="N66" s="16" t="n"/>
      <c r="O66" s="8">
        <f>IF(OR($A66="",$F66="",$H66="",$I66=""),"",ROUND($F66*$H66*$I66,2))</f>
        <v/>
      </c>
      <c r="P66" s="11">
        <f>IF(OR($A66="",$I66="",$J66=""),"",ROUND($I66*$J66,2))</f>
        <v/>
      </c>
      <c r="Q66" s="8">
        <f>IF(OR($A66="",$P66="",$K66=""),"",ROUND($P66*$K66,2))</f>
        <v/>
      </c>
      <c r="R66" s="8">
        <f>IF(OR($A66="",$I66="",$L66=""),"",ROUND($I66*$L66,2))</f>
        <v/>
      </c>
      <c r="S66" s="8">
        <f>IF(OR($A66="",$I66="",$M66=""),"",ROUND($I66*$M66,2))</f>
        <v/>
      </c>
      <c r="T66" s="8">
        <f>IF($A66="","",IF(OR(COUNT($Q66:$S66)&lt;3,$N66=""),"",ROUND(SUM($Q66:$S66,$N66),2)))</f>
        <v/>
      </c>
      <c r="U66" s="8">
        <f>IF(OR($A66="",$O66="",$T66=""),"",ROUND($O66-$T66,2))</f>
        <v/>
      </c>
      <c r="V66" s="21">
        <f>IF(OR($A66="",$O66="",$U66=""),"",IFERROR($U66/$O66,""))</f>
        <v/>
      </c>
      <c r="W66" s="22">
        <f>IF($A66="","",IF(OR($O66="",$T66="",$U66="",$V66=""),"Eingaben prüfen",IF($U66&lt;0,"Deckungsbeitrag negativ",IF($U66&lt;'Parameter'!$B$5,"DB unter Mindestwert",IF($V66&lt;'Parameter'!$B$4,"Quote unter Ziel","Quote erreicht")))))</f>
        <v/>
      </c>
      <c r="X66" s="13" t="n"/>
    </row>
    <row r="67" ht="21" customHeight="1">
      <c r="A67" s="13" t="n"/>
      <c r="B67" s="14" t="n"/>
      <c r="C67" s="13" t="n"/>
      <c r="D67" s="13" t="n"/>
      <c r="E67" s="13" t="n"/>
      <c r="F67" s="15" t="n"/>
      <c r="G67" s="13" t="n"/>
      <c r="H67" s="16" t="n"/>
      <c r="I67" s="17" t="n"/>
      <c r="J67" s="15" t="n"/>
      <c r="K67" s="9">
        <f>IF($A67="","",IFERROR(VLOOKUP($E67,'Parameter'!$A$12:$B$15,2,FALSE),""))</f>
        <v/>
      </c>
      <c r="L67" s="16" t="n"/>
      <c r="M67" s="16" t="n"/>
      <c r="N67" s="16" t="n"/>
      <c r="O67" s="9">
        <f>IF(OR($A67="",$F67="",$H67="",$I67=""),"",ROUND($F67*$H67*$I67,2))</f>
        <v/>
      </c>
      <c r="P67" s="18">
        <f>IF(OR($A67="",$I67="",$J67=""),"",ROUND($I67*$J67,2))</f>
        <v/>
      </c>
      <c r="Q67" s="9">
        <f>IF(OR($A67="",$P67="",$K67=""),"",ROUND($P67*$K67,2))</f>
        <v/>
      </c>
      <c r="R67" s="9">
        <f>IF(OR($A67="",$I67="",$L67=""),"",ROUND($I67*$L67,2))</f>
        <v/>
      </c>
      <c r="S67" s="9">
        <f>IF(OR($A67="",$I67="",$M67=""),"",ROUND($I67*$M67,2))</f>
        <v/>
      </c>
      <c r="T67" s="9">
        <f>IF($A67="","",IF(OR(COUNT($Q67:$S67)&lt;3,$N67=""),"",ROUND(SUM($Q67:$S67,$N67),2)))</f>
        <v/>
      </c>
      <c r="U67" s="9">
        <f>IF(OR($A67="",$O67="",$T67=""),"",ROUND($O67-$T67,2))</f>
        <v/>
      </c>
      <c r="V67" s="19">
        <f>IF(OR($A67="",$O67="",$U67=""),"",IFERROR($U67/$O67,""))</f>
        <v/>
      </c>
      <c r="W67" s="20">
        <f>IF($A67="","",IF(OR($O67="",$T67="",$U67="",$V67=""),"Eingaben prüfen",IF($U67&lt;0,"Deckungsbeitrag negativ",IF($U67&lt;'Parameter'!$B$5,"DB unter Mindestwert",IF($V67&lt;'Parameter'!$B$4,"Quote unter Ziel","Quote erreicht")))))</f>
        <v/>
      </c>
      <c r="X67" s="13" t="n"/>
    </row>
    <row r="68" ht="21" customHeight="1">
      <c r="A68" s="13" t="n"/>
      <c r="B68" s="14" t="n"/>
      <c r="C68" s="13" t="n"/>
      <c r="D68" s="13" t="n"/>
      <c r="E68" s="13" t="n"/>
      <c r="F68" s="15" t="n"/>
      <c r="G68" s="13" t="n"/>
      <c r="H68" s="16" t="n"/>
      <c r="I68" s="17" t="n"/>
      <c r="J68" s="15" t="n"/>
      <c r="K68" s="8">
        <f>IF($A68="","",IFERROR(VLOOKUP($E68,'Parameter'!$A$12:$B$15,2,FALSE),""))</f>
        <v/>
      </c>
      <c r="L68" s="16" t="n"/>
      <c r="M68" s="16" t="n"/>
      <c r="N68" s="16" t="n"/>
      <c r="O68" s="8">
        <f>IF(OR($A68="",$F68="",$H68="",$I68=""),"",ROUND($F68*$H68*$I68,2))</f>
        <v/>
      </c>
      <c r="P68" s="11">
        <f>IF(OR($A68="",$I68="",$J68=""),"",ROUND($I68*$J68,2))</f>
        <v/>
      </c>
      <c r="Q68" s="8">
        <f>IF(OR($A68="",$P68="",$K68=""),"",ROUND($P68*$K68,2))</f>
        <v/>
      </c>
      <c r="R68" s="8">
        <f>IF(OR($A68="",$I68="",$L68=""),"",ROUND($I68*$L68,2))</f>
        <v/>
      </c>
      <c r="S68" s="8">
        <f>IF(OR($A68="",$I68="",$M68=""),"",ROUND($I68*$M68,2))</f>
        <v/>
      </c>
      <c r="T68" s="8">
        <f>IF($A68="","",IF(OR(COUNT($Q68:$S68)&lt;3,$N68=""),"",ROUND(SUM($Q68:$S68,$N68),2)))</f>
        <v/>
      </c>
      <c r="U68" s="8">
        <f>IF(OR($A68="",$O68="",$T68=""),"",ROUND($O68-$T68,2))</f>
        <v/>
      </c>
      <c r="V68" s="21">
        <f>IF(OR($A68="",$O68="",$U68=""),"",IFERROR($U68/$O68,""))</f>
        <v/>
      </c>
      <c r="W68" s="22">
        <f>IF($A68="","",IF(OR($O68="",$T68="",$U68="",$V68=""),"Eingaben prüfen",IF($U68&lt;0,"Deckungsbeitrag negativ",IF($U68&lt;'Parameter'!$B$5,"DB unter Mindestwert",IF($V68&lt;'Parameter'!$B$4,"Quote unter Ziel","Quote erreicht")))))</f>
        <v/>
      </c>
      <c r="X68" s="13" t="n"/>
    </row>
    <row r="69" ht="21" customHeight="1">
      <c r="A69" s="13" t="n"/>
      <c r="B69" s="14" t="n"/>
      <c r="C69" s="13" t="n"/>
      <c r="D69" s="13" t="n"/>
      <c r="E69" s="13" t="n"/>
      <c r="F69" s="15" t="n"/>
      <c r="G69" s="13" t="n"/>
      <c r="H69" s="16" t="n"/>
      <c r="I69" s="17" t="n"/>
      <c r="J69" s="15" t="n"/>
      <c r="K69" s="9">
        <f>IF($A69="","",IFERROR(VLOOKUP($E69,'Parameter'!$A$12:$B$15,2,FALSE),""))</f>
        <v/>
      </c>
      <c r="L69" s="16" t="n"/>
      <c r="M69" s="16" t="n"/>
      <c r="N69" s="16" t="n"/>
      <c r="O69" s="9">
        <f>IF(OR($A69="",$F69="",$H69="",$I69=""),"",ROUND($F69*$H69*$I69,2))</f>
        <v/>
      </c>
      <c r="P69" s="18">
        <f>IF(OR($A69="",$I69="",$J69=""),"",ROUND($I69*$J69,2))</f>
        <v/>
      </c>
      <c r="Q69" s="9">
        <f>IF(OR($A69="",$P69="",$K69=""),"",ROUND($P69*$K69,2))</f>
        <v/>
      </c>
      <c r="R69" s="9">
        <f>IF(OR($A69="",$I69="",$L69=""),"",ROUND($I69*$L69,2))</f>
        <v/>
      </c>
      <c r="S69" s="9">
        <f>IF(OR($A69="",$I69="",$M69=""),"",ROUND($I69*$M69,2))</f>
        <v/>
      </c>
      <c r="T69" s="9">
        <f>IF($A69="","",IF(OR(COUNT($Q69:$S69)&lt;3,$N69=""),"",ROUND(SUM($Q69:$S69,$N69),2)))</f>
        <v/>
      </c>
      <c r="U69" s="9">
        <f>IF(OR($A69="",$O69="",$T69=""),"",ROUND($O69-$T69,2))</f>
        <v/>
      </c>
      <c r="V69" s="19">
        <f>IF(OR($A69="",$O69="",$U69=""),"",IFERROR($U69/$O69,""))</f>
        <v/>
      </c>
      <c r="W69" s="20">
        <f>IF($A69="","",IF(OR($O69="",$T69="",$U69="",$V69=""),"Eingaben prüfen",IF($U69&lt;0,"Deckungsbeitrag negativ",IF($U69&lt;'Parameter'!$B$5,"DB unter Mindestwert",IF($V69&lt;'Parameter'!$B$4,"Quote unter Ziel","Quote erreicht")))))</f>
        <v/>
      </c>
      <c r="X69" s="13" t="n"/>
    </row>
    <row r="70" ht="21" customHeight="1">
      <c r="A70" s="13" t="n"/>
      <c r="B70" s="14" t="n"/>
      <c r="C70" s="13" t="n"/>
      <c r="D70" s="13" t="n"/>
      <c r="E70" s="13" t="n"/>
      <c r="F70" s="15" t="n"/>
      <c r="G70" s="13" t="n"/>
      <c r="H70" s="16" t="n"/>
      <c r="I70" s="17" t="n"/>
      <c r="J70" s="15" t="n"/>
      <c r="K70" s="8">
        <f>IF($A70="","",IFERROR(VLOOKUP($E70,'Parameter'!$A$12:$B$15,2,FALSE),""))</f>
        <v/>
      </c>
      <c r="L70" s="16" t="n"/>
      <c r="M70" s="16" t="n"/>
      <c r="N70" s="16" t="n"/>
      <c r="O70" s="8">
        <f>IF(OR($A70="",$F70="",$H70="",$I70=""),"",ROUND($F70*$H70*$I70,2))</f>
        <v/>
      </c>
      <c r="P70" s="11">
        <f>IF(OR($A70="",$I70="",$J70=""),"",ROUND($I70*$J70,2))</f>
        <v/>
      </c>
      <c r="Q70" s="8">
        <f>IF(OR($A70="",$P70="",$K70=""),"",ROUND($P70*$K70,2))</f>
        <v/>
      </c>
      <c r="R70" s="8">
        <f>IF(OR($A70="",$I70="",$L70=""),"",ROUND($I70*$L70,2))</f>
        <v/>
      </c>
      <c r="S70" s="8">
        <f>IF(OR($A70="",$I70="",$M70=""),"",ROUND($I70*$M70,2))</f>
        <v/>
      </c>
      <c r="T70" s="8">
        <f>IF($A70="","",IF(OR(COUNT($Q70:$S70)&lt;3,$N70=""),"",ROUND(SUM($Q70:$S70,$N70),2)))</f>
        <v/>
      </c>
      <c r="U70" s="8">
        <f>IF(OR($A70="",$O70="",$T70=""),"",ROUND($O70-$T70,2))</f>
        <v/>
      </c>
      <c r="V70" s="21">
        <f>IF(OR($A70="",$O70="",$U70=""),"",IFERROR($U70/$O70,""))</f>
        <v/>
      </c>
      <c r="W70" s="22">
        <f>IF($A70="","",IF(OR($O70="",$T70="",$U70="",$V70=""),"Eingaben prüfen",IF($U70&lt;0,"Deckungsbeitrag negativ",IF($U70&lt;'Parameter'!$B$5,"DB unter Mindestwert",IF($V70&lt;'Parameter'!$B$4,"Quote unter Ziel","Quote erreicht")))))</f>
        <v/>
      </c>
      <c r="X70" s="13" t="n"/>
    </row>
    <row r="71" ht="21" customHeight="1">
      <c r="A71" s="13" t="n"/>
      <c r="B71" s="14" t="n"/>
      <c r="C71" s="13" t="n"/>
      <c r="D71" s="13" t="n"/>
      <c r="E71" s="13" t="n"/>
      <c r="F71" s="15" t="n"/>
      <c r="G71" s="13" t="n"/>
      <c r="H71" s="16" t="n"/>
      <c r="I71" s="17" t="n"/>
      <c r="J71" s="15" t="n"/>
      <c r="K71" s="9">
        <f>IF($A71="","",IFERROR(VLOOKUP($E71,'Parameter'!$A$12:$B$15,2,FALSE),""))</f>
        <v/>
      </c>
      <c r="L71" s="16" t="n"/>
      <c r="M71" s="16" t="n"/>
      <c r="N71" s="16" t="n"/>
      <c r="O71" s="9">
        <f>IF(OR($A71="",$F71="",$H71="",$I71=""),"",ROUND($F71*$H71*$I71,2))</f>
        <v/>
      </c>
      <c r="P71" s="18">
        <f>IF(OR($A71="",$I71="",$J71=""),"",ROUND($I71*$J71,2))</f>
        <v/>
      </c>
      <c r="Q71" s="9">
        <f>IF(OR($A71="",$P71="",$K71=""),"",ROUND($P71*$K71,2))</f>
        <v/>
      </c>
      <c r="R71" s="9">
        <f>IF(OR($A71="",$I71="",$L71=""),"",ROUND($I71*$L71,2))</f>
        <v/>
      </c>
      <c r="S71" s="9">
        <f>IF(OR($A71="",$I71="",$M71=""),"",ROUND($I71*$M71,2))</f>
        <v/>
      </c>
      <c r="T71" s="9">
        <f>IF($A71="","",IF(OR(COUNT($Q71:$S71)&lt;3,$N71=""),"",ROUND(SUM($Q71:$S71,$N71),2)))</f>
        <v/>
      </c>
      <c r="U71" s="9">
        <f>IF(OR($A71="",$O71="",$T71=""),"",ROUND($O71-$T71,2))</f>
        <v/>
      </c>
      <c r="V71" s="19">
        <f>IF(OR($A71="",$O71="",$U71=""),"",IFERROR($U71/$O71,""))</f>
        <v/>
      </c>
      <c r="W71" s="20">
        <f>IF($A71="","",IF(OR($O71="",$T71="",$U71="",$V71=""),"Eingaben prüfen",IF($U71&lt;0,"Deckungsbeitrag negativ",IF($U71&lt;'Parameter'!$B$5,"DB unter Mindestwert",IF($V71&lt;'Parameter'!$B$4,"Quote unter Ziel","Quote erreicht")))))</f>
        <v/>
      </c>
      <c r="X71" s="13" t="n"/>
    </row>
    <row r="72" ht="21" customHeight="1">
      <c r="A72" s="13" t="n"/>
      <c r="B72" s="14" t="n"/>
      <c r="C72" s="13" t="n"/>
      <c r="D72" s="13" t="n"/>
      <c r="E72" s="13" t="n"/>
      <c r="F72" s="15" t="n"/>
      <c r="G72" s="13" t="n"/>
      <c r="H72" s="16" t="n"/>
      <c r="I72" s="17" t="n"/>
      <c r="J72" s="15" t="n"/>
      <c r="K72" s="8">
        <f>IF($A72="","",IFERROR(VLOOKUP($E72,'Parameter'!$A$12:$B$15,2,FALSE),""))</f>
        <v/>
      </c>
      <c r="L72" s="16" t="n"/>
      <c r="M72" s="16" t="n"/>
      <c r="N72" s="16" t="n"/>
      <c r="O72" s="8">
        <f>IF(OR($A72="",$F72="",$H72="",$I72=""),"",ROUND($F72*$H72*$I72,2))</f>
        <v/>
      </c>
      <c r="P72" s="11">
        <f>IF(OR($A72="",$I72="",$J72=""),"",ROUND($I72*$J72,2))</f>
        <v/>
      </c>
      <c r="Q72" s="8">
        <f>IF(OR($A72="",$P72="",$K72=""),"",ROUND($P72*$K72,2))</f>
        <v/>
      </c>
      <c r="R72" s="8">
        <f>IF(OR($A72="",$I72="",$L72=""),"",ROUND($I72*$L72,2))</f>
        <v/>
      </c>
      <c r="S72" s="8">
        <f>IF(OR($A72="",$I72="",$M72=""),"",ROUND($I72*$M72,2))</f>
        <v/>
      </c>
      <c r="T72" s="8">
        <f>IF($A72="","",IF(OR(COUNT($Q72:$S72)&lt;3,$N72=""),"",ROUND(SUM($Q72:$S72,$N72),2)))</f>
        <v/>
      </c>
      <c r="U72" s="8">
        <f>IF(OR($A72="",$O72="",$T72=""),"",ROUND($O72-$T72,2))</f>
        <v/>
      </c>
      <c r="V72" s="21">
        <f>IF(OR($A72="",$O72="",$U72=""),"",IFERROR($U72/$O72,""))</f>
        <v/>
      </c>
      <c r="W72" s="22">
        <f>IF($A72="","",IF(OR($O72="",$T72="",$U72="",$V72=""),"Eingaben prüfen",IF($U72&lt;0,"Deckungsbeitrag negativ",IF($U72&lt;'Parameter'!$B$5,"DB unter Mindestwert",IF($V72&lt;'Parameter'!$B$4,"Quote unter Ziel","Quote erreicht")))))</f>
        <v/>
      </c>
      <c r="X72" s="13" t="n"/>
    </row>
    <row r="73" ht="21" customHeight="1">
      <c r="A73" s="13" t="n"/>
      <c r="B73" s="14" t="n"/>
      <c r="C73" s="13" t="n"/>
      <c r="D73" s="13" t="n"/>
      <c r="E73" s="13" t="n"/>
      <c r="F73" s="15" t="n"/>
      <c r="G73" s="13" t="n"/>
      <c r="H73" s="16" t="n"/>
      <c r="I73" s="17" t="n"/>
      <c r="J73" s="15" t="n"/>
      <c r="K73" s="9">
        <f>IF($A73="","",IFERROR(VLOOKUP($E73,'Parameter'!$A$12:$B$15,2,FALSE),""))</f>
        <v/>
      </c>
      <c r="L73" s="16" t="n"/>
      <c r="M73" s="16" t="n"/>
      <c r="N73" s="16" t="n"/>
      <c r="O73" s="9">
        <f>IF(OR($A73="",$F73="",$H73="",$I73=""),"",ROUND($F73*$H73*$I73,2))</f>
        <v/>
      </c>
      <c r="P73" s="18">
        <f>IF(OR($A73="",$I73="",$J73=""),"",ROUND($I73*$J73,2))</f>
        <v/>
      </c>
      <c r="Q73" s="9">
        <f>IF(OR($A73="",$P73="",$K73=""),"",ROUND($P73*$K73,2))</f>
        <v/>
      </c>
      <c r="R73" s="9">
        <f>IF(OR($A73="",$I73="",$L73=""),"",ROUND($I73*$L73,2))</f>
        <v/>
      </c>
      <c r="S73" s="9">
        <f>IF(OR($A73="",$I73="",$M73=""),"",ROUND($I73*$M73,2))</f>
        <v/>
      </c>
      <c r="T73" s="9">
        <f>IF($A73="","",IF(OR(COUNT($Q73:$S73)&lt;3,$N73=""),"",ROUND(SUM($Q73:$S73,$N73),2)))</f>
        <v/>
      </c>
      <c r="U73" s="9">
        <f>IF(OR($A73="",$O73="",$T73=""),"",ROUND($O73-$T73,2))</f>
        <v/>
      </c>
      <c r="V73" s="19">
        <f>IF(OR($A73="",$O73="",$U73=""),"",IFERROR($U73/$O73,""))</f>
        <v/>
      </c>
      <c r="W73" s="20">
        <f>IF($A73="","",IF(OR($O73="",$T73="",$U73="",$V73=""),"Eingaben prüfen",IF($U73&lt;0,"Deckungsbeitrag negativ",IF($U73&lt;'Parameter'!$B$5,"DB unter Mindestwert",IF($V73&lt;'Parameter'!$B$4,"Quote unter Ziel","Quote erreicht")))))</f>
        <v/>
      </c>
      <c r="X73" s="13" t="n"/>
    </row>
    <row r="74" ht="21" customHeight="1">
      <c r="A74" s="13" t="n"/>
      <c r="B74" s="14" t="n"/>
      <c r="C74" s="13" t="n"/>
      <c r="D74" s="13" t="n"/>
      <c r="E74" s="13" t="n"/>
      <c r="F74" s="15" t="n"/>
      <c r="G74" s="13" t="n"/>
      <c r="H74" s="16" t="n"/>
      <c r="I74" s="17" t="n"/>
      <c r="J74" s="15" t="n"/>
      <c r="K74" s="8">
        <f>IF($A74="","",IFERROR(VLOOKUP($E74,'Parameter'!$A$12:$B$15,2,FALSE),""))</f>
        <v/>
      </c>
      <c r="L74" s="16" t="n"/>
      <c r="M74" s="16" t="n"/>
      <c r="N74" s="16" t="n"/>
      <c r="O74" s="8">
        <f>IF(OR($A74="",$F74="",$H74="",$I74=""),"",ROUND($F74*$H74*$I74,2))</f>
        <v/>
      </c>
      <c r="P74" s="11">
        <f>IF(OR($A74="",$I74="",$J74=""),"",ROUND($I74*$J74,2))</f>
        <v/>
      </c>
      <c r="Q74" s="8">
        <f>IF(OR($A74="",$P74="",$K74=""),"",ROUND($P74*$K74,2))</f>
        <v/>
      </c>
      <c r="R74" s="8">
        <f>IF(OR($A74="",$I74="",$L74=""),"",ROUND($I74*$L74,2))</f>
        <v/>
      </c>
      <c r="S74" s="8">
        <f>IF(OR($A74="",$I74="",$M74=""),"",ROUND($I74*$M74,2))</f>
        <v/>
      </c>
      <c r="T74" s="8">
        <f>IF($A74="","",IF(OR(COUNT($Q74:$S74)&lt;3,$N74=""),"",ROUND(SUM($Q74:$S74,$N74),2)))</f>
        <v/>
      </c>
      <c r="U74" s="8">
        <f>IF(OR($A74="",$O74="",$T74=""),"",ROUND($O74-$T74,2))</f>
        <v/>
      </c>
      <c r="V74" s="21">
        <f>IF(OR($A74="",$O74="",$U74=""),"",IFERROR($U74/$O74,""))</f>
        <v/>
      </c>
      <c r="W74" s="22">
        <f>IF($A74="","",IF(OR($O74="",$T74="",$U74="",$V74=""),"Eingaben prüfen",IF($U74&lt;0,"Deckungsbeitrag negativ",IF($U74&lt;'Parameter'!$B$5,"DB unter Mindestwert",IF($V74&lt;'Parameter'!$B$4,"Quote unter Ziel","Quote erreicht")))))</f>
        <v/>
      </c>
      <c r="X74" s="13" t="n"/>
    </row>
    <row r="75" ht="21" customHeight="1">
      <c r="A75" s="13" t="n"/>
      <c r="B75" s="14" t="n"/>
      <c r="C75" s="13" t="n"/>
      <c r="D75" s="13" t="n"/>
      <c r="E75" s="13" t="n"/>
      <c r="F75" s="15" t="n"/>
      <c r="G75" s="13" t="n"/>
      <c r="H75" s="16" t="n"/>
      <c r="I75" s="17" t="n"/>
      <c r="J75" s="15" t="n"/>
      <c r="K75" s="9">
        <f>IF($A75="","",IFERROR(VLOOKUP($E75,'Parameter'!$A$12:$B$15,2,FALSE),""))</f>
        <v/>
      </c>
      <c r="L75" s="16" t="n"/>
      <c r="M75" s="16" t="n"/>
      <c r="N75" s="16" t="n"/>
      <c r="O75" s="9">
        <f>IF(OR($A75="",$F75="",$H75="",$I75=""),"",ROUND($F75*$H75*$I75,2))</f>
        <v/>
      </c>
      <c r="P75" s="18">
        <f>IF(OR($A75="",$I75="",$J75=""),"",ROUND($I75*$J75,2))</f>
        <v/>
      </c>
      <c r="Q75" s="9">
        <f>IF(OR($A75="",$P75="",$K75=""),"",ROUND($P75*$K75,2))</f>
        <v/>
      </c>
      <c r="R75" s="9">
        <f>IF(OR($A75="",$I75="",$L75=""),"",ROUND($I75*$L75,2))</f>
        <v/>
      </c>
      <c r="S75" s="9">
        <f>IF(OR($A75="",$I75="",$M75=""),"",ROUND($I75*$M75,2))</f>
        <v/>
      </c>
      <c r="T75" s="9">
        <f>IF($A75="","",IF(OR(COUNT($Q75:$S75)&lt;3,$N75=""),"",ROUND(SUM($Q75:$S75,$N75),2)))</f>
        <v/>
      </c>
      <c r="U75" s="9">
        <f>IF(OR($A75="",$O75="",$T75=""),"",ROUND($O75-$T75,2))</f>
        <v/>
      </c>
      <c r="V75" s="19">
        <f>IF(OR($A75="",$O75="",$U75=""),"",IFERROR($U75/$O75,""))</f>
        <v/>
      </c>
      <c r="W75" s="20">
        <f>IF($A75="","",IF(OR($O75="",$T75="",$U75="",$V75=""),"Eingaben prüfen",IF($U75&lt;0,"Deckungsbeitrag negativ",IF($U75&lt;'Parameter'!$B$5,"DB unter Mindestwert",IF($V75&lt;'Parameter'!$B$4,"Quote unter Ziel","Quote erreicht")))))</f>
        <v/>
      </c>
      <c r="X75" s="13" t="n"/>
    </row>
    <row r="76" ht="21" customHeight="1">
      <c r="A76" s="13" t="n"/>
      <c r="B76" s="14" t="n"/>
      <c r="C76" s="13" t="n"/>
      <c r="D76" s="13" t="n"/>
      <c r="E76" s="13" t="n"/>
      <c r="F76" s="15" t="n"/>
      <c r="G76" s="13" t="n"/>
      <c r="H76" s="16" t="n"/>
      <c r="I76" s="17" t="n"/>
      <c r="J76" s="15" t="n"/>
      <c r="K76" s="8">
        <f>IF($A76="","",IFERROR(VLOOKUP($E76,'Parameter'!$A$12:$B$15,2,FALSE),""))</f>
        <v/>
      </c>
      <c r="L76" s="16" t="n"/>
      <c r="M76" s="16" t="n"/>
      <c r="N76" s="16" t="n"/>
      <c r="O76" s="8">
        <f>IF(OR($A76="",$F76="",$H76="",$I76=""),"",ROUND($F76*$H76*$I76,2))</f>
        <v/>
      </c>
      <c r="P76" s="11">
        <f>IF(OR($A76="",$I76="",$J76=""),"",ROUND($I76*$J76,2))</f>
        <v/>
      </c>
      <c r="Q76" s="8">
        <f>IF(OR($A76="",$P76="",$K76=""),"",ROUND($P76*$K76,2))</f>
        <v/>
      </c>
      <c r="R76" s="8">
        <f>IF(OR($A76="",$I76="",$L76=""),"",ROUND($I76*$L76,2))</f>
        <v/>
      </c>
      <c r="S76" s="8">
        <f>IF(OR($A76="",$I76="",$M76=""),"",ROUND($I76*$M76,2))</f>
        <v/>
      </c>
      <c r="T76" s="8">
        <f>IF($A76="","",IF(OR(COUNT($Q76:$S76)&lt;3,$N76=""),"",ROUND(SUM($Q76:$S76,$N76),2)))</f>
        <v/>
      </c>
      <c r="U76" s="8">
        <f>IF(OR($A76="",$O76="",$T76=""),"",ROUND($O76-$T76,2))</f>
        <v/>
      </c>
      <c r="V76" s="21">
        <f>IF(OR($A76="",$O76="",$U76=""),"",IFERROR($U76/$O76,""))</f>
        <v/>
      </c>
      <c r="W76" s="22">
        <f>IF($A76="","",IF(OR($O76="",$T76="",$U76="",$V76=""),"Eingaben prüfen",IF($U76&lt;0,"Deckungsbeitrag negativ",IF($U76&lt;'Parameter'!$B$5,"DB unter Mindestwert",IF($V76&lt;'Parameter'!$B$4,"Quote unter Ziel","Quote erreicht")))))</f>
        <v/>
      </c>
      <c r="X76" s="13" t="n"/>
    </row>
    <row r="77" ht="21" customHeight="1">
      <c r="A77" s="13" t="n"/>
      <c r="B77" s="14" t="n"/>
      <c r="C77" s="13" t="n"/>
      <c r="D77" s="13" t="n"/>
      <c r="E77" s="13" t="n"/>
      <c r="F77" s="15" t="n"/>
      <c r="G77" s="13" t="n"/>
      <c r="H77" s="16" t="n"/>
      <c r="I77" s="17" t="n"/>
      <c r="J77" s="15" t="n"/>
      <c r="K77" s="9">
        <f>IF($A77="","",IFERROR(VLOOKUP($E77,'Parameter'!$A$12:$B$15,2,FALSE),""))</f>
        <v/>
      </c>
      <c r="L77" s="16" t="n"/>
      <c r="M77" s="16" t="n"/>
      <c r="N77" s="16" t="n"/>
      <c r="O77" s="9">
        <f>IF(OR($A77="",$F77="",$H77="",$I77=""),"",ROUND($F77*$H77*$I77,2))</f>
        <v/>
      </c>
      <c r="P77" s="18">
        <f>IF(OR($A77="",$I77="",$J77=""),"",ROUND($I77*$J77,2))</f>
        <v/>
      </c>
      <c r="Q77" s="9">
        <f>IF(OR($A77="",$P77="",$K77=""),"",ROUND($P77*$K77,2))</f>
        <v/>
      </c>
      <c r="R77" s="9">
        <f>IF(OR($A77="",$I77="",$L77=""),"",ROUND($I77*$L77,2))</f>
        <v/>
      </c>
      <c r="S77" s="9">
        <f>IF(OR($A77="",$I77="",$M77=""),"",ROUND($I77*$M77,2))</f>
        <v/>
      </c>
      <c r="T77" s="9">
        <f>IF($A77="","",IF(OR(COUNT($Q77:$S77)&lt;3,$N77=""),"",ROUND(SUM($Q77:$S77,$N77),2)))</f>
        <v/>
      </c>
      <c r="U77" s="9">
        <f>IF(OR($A77="",$O77="",$T77=""),"",ROUND($O77-$T77,2))</f>
        <v/>
      </c>
      <c r="V77" s="19">
        <f>IF(OR($A77="",$O77="",$U77=""),"",IFERROR($U77/$O77,""))</f>
        <v/>
      </c>
      <c r="W77" s="20">
        <f>IF($A77="","",IF(OR($O77="",$T77="",$U77="",$V77=""),"Eingaben prüfen",IF($U77&lt;0,"Deckungsbeitrag negativ",IF($U77&lt;'Parameter'!$B$5,"DB unter Mindestwert",IF($V77&lt;'Parameter'!$B$4,"Quote unter Ziel","Quote erreicht")))))</f>
        <v/>
      </c>
      <c r="X77" s="13" t="n"/>
    </row>
    <row r="78" ht="21" customHeight="1">
      <c r="A78" s="13" t="n"/>
      <c r="B78" s="14" t="n"/>
      <c r="C78" s="13" t="n"/>
      <c r="D78" s="13" t="n"/>
      <c r="E78" s="13" t="n"/>
      <c r="F78" s="15" t="n"/>
      <c r="G78" s="13" t="n"/>
      <c r="H78" s="16" t="n"/>
      <c r="I78" s="17" t="n"/>
      <c r="J78" s="15" t="n"/>
      <c r="K78" s="8">
        <f>IF($A78="","",IFERROR(VLOOKUP($E78,'Parameter'!$A$12:$B$15,2,FALSE),""))</f>
        <v/>
      </c>
      <c r="L78" s="16" t="n"/>
      <c r="M78" s="16" t="n"/>
      <c r="N78" s="16" t="n"/>
      <c r="O78" s="8">
        <f>IF(OR($A78="",$F78="",$H78="",$I78=""),"",ROUND($F78*$H78*$I78,2))</f>
        <v/>
      </c>
      <c r="P78" s="11">
        <f>IF(OR($A78="",$I78="",$J78=""),"",ROUND($I78*$J78,2))</f>
        <v/>
      </c>
      <c r="Q78" s="8">
        <f>IF(OR($A78="",$P78="",$K78=""),"",ROUND($P78*$K78,2))</f>
        <v/>
      </c>
      <c r="R78" s="8">
        <f>IF(OR($A78="",$I78="",$L78=""),"",ROUND($I78*$L78,2))</f>
        <v/>
      </c>
      <c r="S78" s="8">
        <f>IF(OR($A78="",$I78="",$M78=""),"",ROUND($I78*$M78,2))</f>
        <v/>
      </c>
      <c r="T78" s="8">
        <f>IF($A78="","",IF(OR(COUNT($Q78:$S78)&lt;3,$N78=""),"",ROUND(SUM($Q78:$S78,$N78),2)))</f>
        <v/>
      </c>
      <c r="U78" s="8">
        <f>IF(OR($A78="",$O78="",$T78=""),"",ROUND($O78-$T78,2))</f>
        <v/>
      </c>
      <c r="V78" s="21">
        <f>IF(OR($A78="",$O78="",$U78=""),"",IFERROR($U78/$O78,""))</f>
        <v/>
      </c>
      <c r="W78" s="22">
        <f>IF($A78="","",IF(OR($O78="",$T78="",$U78="",$V78=""),"Eingaben prüfen",IF($U78&lt;0,"Deckungsbeitrag negativ",IF($U78&lt;'Parameter'!$B$5,"DB unter Mindestwert",IF($V78&lt;'Parameter'!$B$4,"Quote unter Ziel","Quote erreicht")))))</f>
        <v/>
      </c>
      <c r="X78" s="13" t="n"/>
    </row>
    <row r="79" ht="21" customHeight="1">
      <c r="A79" s="13" t="n"/>
      <c r="B79" s="14" t="n"/>
      <c r="C79" s="13" t="n"/>
      <c r="D79" s="13" t="n"/>
      <c r="E79" s="13" t="n"/>
      <c r="F79" s="15" t="n"/>
      <c r="G79" s="13" t="n"/>
      <c r="H79" s="16" t="n"/>
      <c r="I79" s="17" t="n"/>
      <c r="J79" s="15" t="n"/>
      <c r="K79" s="9">
        <f>IF($A79="","",IFERROR(VLOOKUP($E79,'Parameter'!$A$12:$B$15,2,FALSE),""))</f>
        <v/>
      </c>
      <c r="L79" s="16" t="n"/>
      <c r="M79" s="16" t="n"/>
      <c r="N79" s="16" t="n"/>
      <c r="O79" s="9">
        <f>IF(OR($A79="",$F79="",$H79="",$I79=""),"",ROUND($F79*$H79*$I79,2))</f>
        <v/>
      </c>
      <c r="P79" s="18">
        <f>IF(OR($A79="",$I79="",$J79=""),"",ROUND($I79*$J79,2))</f>
        <v/>
      </c>
      <c r="Q79" s="9">
        <f>IF(OR($A79="",$P79="",$K79=""),"",ROUND($P79*$K79,2))</f>
        <v/>
      </c>
      <c r="R79" s="9">
        <f>IF(OR($A79="",$I79="",$L79=""),"",ROUND($I79*$L79,2))</f>
        <v/>
      </c>
      <c r="S79" s="9">
        <f>IF(OR($A79="",$I79="",$M79=""),"",ROUND($I79*$M79,2))</f>
        <v/>
      </c>
      <c r="T79" s="9">
        <f>IF($A79="","",IF(OR(COUNT($Q79:$S79)&lt;3,$N79=""),"",ROUND(SUM($Q79:$S79,$N79),2)))</f>
        <v/>
      </c>
      <c r="U79" s="9">
        <f>IF(OR($A79="",$O79="",$T79=""),"",ROUND($O79-$T79,2))</f>
        <v/>
      </c>
      <c r="V79" s="19">
        <f>IF(OR($A79="",$O79="",$U79=""),"",IFERROR($U79/$O79,""))</f>
        <v/>
      </c>
      <c r="W79" s="20">
        <f>IF($A79="","",IF(OR($O79="",$T79="",$U79="",$V79=""),"Eingaben prüfen",IF($U79&lt;0,"Deckungsbeitrag negativ",IF($U79&lt;'Parameter'!$B$5,"DB unter Mindestwert",IF($V79&lt;'Parameter'!$B$4,"Quote unter Ziel","Quote erreicht")))))</f>
        <v/>
      </c>
      <c r="X79" s="13" t="n"/>
    </row>
    <row r="80" ht="21" customHeight="1">
      <c r="A80" s="13" t="n"/>
      <c r="B80" s="14" t="n"/>
      <c r="C80" s="13" t="n"/>
      <c r="D80" s="13" t="n"/>
      <c r="E80" s="13" t="n"/>
      <c r="F80" s="15" t="n"/>
      <c r="G80" s="13" t="n"/>
      <c r="H80" s="16" t="n"/>
      <c r="I80" s="17" t="n"/>
      <c r="J80" s="15" t="n"/>
      <c r="K80" s="8">
        <f>IF($A80="","",IFERROR(VLOOKUP($E80,'Parameter'!$A$12:$B$15,2,FALSE),""))</f>
        <v/>
      </c>
      <c r="L80" s="16" t="n"/>
      <c r="M80" s="16" t="n"/>
      <c r="N80" s="16" t="n"/>
      <c r="O80" s="8">
        <f>IF(OR($A80="",$F80="",$H80="",$I80=""),"",ROUND($F80*$H80*$I80,2))</f>
        <v/>
      </c>
      <c r="P80" s="11">
        <f>IF(OR($A80="",$I80="",$J80=""),"",ROUND($I80*$J80,2))</f>
        <v/>
      </c>
      <c r="Q80" s="8">
        <f>IF(OR($A80="",$P80="",$K80=""),"",ROUND($P80*$K80,2))</f>
        <v/>
      </c>
      <c r="R80" s="8">
        <f>IF(OR($A80="",$I80="",$L80=""),"",ROUND($I80*$L80,2))</f>
        <v/>
      </c>
      <c r="S80" s="8">
        <f>IF(OR($A80="",$I80="",$M80=""),"",ROUND($I80*$M80,2))</f>
        <v/>
      </c>
      <c r="T80" s="8">
        <f>IF($A80="","",IF(OR(COUNT($Q80:$S80)&lt;3,$N80=""),"",ROUND(SUM($Q80:$S80,$N80),2)))</f>
        <v/>
      </c>
      <c r="U80" s="8">
        <f>IF(OR($A80="",$O80="",$T80=""),"",ROUND($O80-$T80,2))</f>
        <v/>
      </c>
      <c r="V80" s="21">
        <f>IF(OR($A80="",$O80="",$U80=""),"",IFERROR($U80/$O80,""))</f>
        <v/>
      </c>
      <c r="W80" s="22">
        <f>IF($A80="","",IF(OR($O80="",$T80="",$U80="",$V80=""),"Eingaben prüfen",IF($U80&lt;0,"Deckungsbeitrag negativ",IF($U80&lt;'Parameter'!$B$5,"DB unter Mindestwert",IF($V80&lt;'Parameter'!$B$4,"Quote unter Ziel","Quote erreicht")))))</f>
        <v/>
      </c>
      <c r="X80" s="13" t="n"/>
    </row>
    <row r="81" ht="21" customHeight="1">
      <c r="A81" s="13" t="n"/>
      <c r="B81" s="14" t="n"/>
      <c r="C81" s="13" t="n"/>
      <c r="D81" s="13" t="n"/>
      <c r="E81" s="13" t="n"/>
      <c r="F81" s="15" t="n"/>
      <c r="G81" s="13" t="n"/>
      <c r="H81" s="16" t="n"/>
      <c r="I81" s="17" t="n"/>
      <c r="J81" s="15" t="n"/>
      <c r="K81" s="9">
        <f>IF($A81="","",IFERROR(VLOOKUP($E81,'Parameter'!$A$12:$B$15,2,FALSE),""))</f>
        <v/>
      </c>
      <c r="L81" s="16" t="n"/>
      <c r="M81" s="16" t="n"/>
      <c r="N81" s="16" t="n"/>
      <c r="O81" s="9">
        <f>IF(OR($A81="",$F81="",$H81="",$I81=""),"",ROUND($F81*$H81*$I81,2))</f>
        <v/>
      </c>
      <c r="P81" s="18">
        <f>IF(OR($A81="",$I81="",$J81=""),"",ROUND($I81*$J81,2))</f>
        <v/>
      </c>
      <c r="Q81" s="9">
        <f>IF(OR($A81="",$P81="",$K81=""),"",ROUND($P81*$K81,2))</f>
        <v/>
      </c>
      <c r="R81" s="9">
        <f>IF(OR($A81="",$I81="",$L81=""),"",ROUND($I81*$L81,2))</f>
        <v/>
      </c>
      <c r="S81" s="9">
        <f>IF(OR($A81="",$I81="",$M81=""),"",ROUND($I81*$M81,2))</f>
        <v/>
      </c>
      <c r="T81" s="9">
        <f>IF($A81="","",IF(OR(COUNT($Q81:$S81)&lt;3,$N81=""),"",ROUND(SUM($Q81:$S81,$N81),2)))</f>
        <v/>
      </c>
      <c r="U81" s="9">
        <f>IF(OR($A81="",$O81="",$T81=""),"",ROUND($O81-$T81,2))</f>
        <v/>
      </c>
      <c r="V81" s="19">
        <f>IF(OR($A81="",$O81="",$U81=""),"",IFERROR($U81/$O81,""))</f>
        <v/>
      </c>
      <c r="W81" s="20">
        <f>IF($A81="","",IF(OR($O81="",$T81="",$U81="",$V81=""),"Eingaben prüfen",IF($U81&lt;0,"Deckungsbeitrag negativ",IF($U81&lt;'Parameter'!$B$5,"DB unter Mindestwert",IF($V81&lt;'Parameter'!$B$4,"Quote unter Ziel","Quote erreicht")))))</f>
        <v/>
      </c>
      <c r="X81" s="13" t="n"/>
    </row>
    <row r="82" ht="21" customHeight="1">
      <c r="A82" s="13" t="n"/>
      <c r="B82" s="14" t="n"/>
      <c r="C82" s="13" t="n"/>
      <c r="D82" s="13" t="n"/>
      <c r="E82" s="13" t="n"/>
      <c r="F82" s="15" t="n"/>
      <c r="G82" s="13" t="n"/>
      <c r="H82" s="16" t="n"/>
      <c r="I82" s="17" t="n"/>
      <c r="J82" s="15" t="n"/>
      <c r="K82" s="8">
        <f>IF($A82="","",IFERROR(VLOOKUP($E82,'Parameter'!$A$12:$B$15,2,FALSE),""))</f>
        <v/>
      </c>
      <c r="L82" s="16" t="n"/>
      <c r="M82" s="16" t="n"/>
      <c r="N82" s="16" t="n"/>
      <c r="O82" s="8">
        <f>IF(OR($A82="",$F82="",$H82="",$I82=""),"",ROUND($F82*$H82*$I82,2))</f>
        <v/>
      </c>
      <c r="P82" s="11">
        <f>IF(OR($A82="",$I82="",$J82=""),"",ROUND($I82*$J82,2))</f>
        <v/>
      </c>
      <c r="Q82" s="8">
        <f>IF(OR($A82="",$P82="",$K82=""),"",ROUND($P82*$K82,2))</f>
        <v/>
      </c>
      <c r="R82" s="8">
        <f>IF(OR($A82="",$I82="",$L82=""),"",ROUND($I82*$L82,2))</f>
        <v/>
      </c>
      <c r="S82" s="8">
        <f>IF(OR($A82="",$I82="",$M82=""),"",ROUND($I82*$M82,2))</f>
        <v/>
      </c>
      <c r="T82" s="8">
        <f>IF($A82="","",IF(OR(COUNT($Q82:$S82)&lt;3,$N82=""),"",ROUND(SUM($Q82:$S82,$N82),2)))</f>
        <v/>
      </c>
      <c r="U82" s="8">
        <f>IF(OR($A82="",$O82="",$T82=""),"",ROUND($O82-$T82,2))</f>
        <v/>
      </c>
      <c r="V82" s="21">
        <f>IF(OR($A82="",$O82="",$U82=""),"",IFERROR($U82/$O82,""))</f>
        <v/>
      </c>
      <c r="W82" s="22">
        <f>IF($A82="","",IF(OR($O82="",$T82="",$U82="",$V82=""),"Eingaben prüfen",IF($U82&lt;0,"Deckungsbeitrag negativ",IF($U82&lt;'Parameter'!$B$5,"DB unter Mindestwert",IF($V82&lt;'Parameter'!$B$4,"Quote unter Ziel","Quote erreicht")))))</f>
        <v/>
      </c>
      <c r="X82" s="13" t="n"/>
    </row>
    <row r="83" ht="21" customHeight="1">
      <c r="A83" s="13" t="n"/>
      <c r="B83" s="14" t="n"/>
      <c r="C83" s="13" t="n"/>
      <c r="D83" s="13" t="n"/>
      <c r="E83" s="13" t="n"/>
      <c r="F83" s="15" t="n"/>
      <c r="G83" s="13" t="n"/>
      <c r="H83" s="16" t="n"/>
      <c r="I83" s="17" t="n"/>
      <c r="J83" s="15" t="n"/>
      <c r="K83" s="9">
        <f>IF($A83="","",IFERROR(VLOOKUP($E83,'Parameter'!$A$12:$B$15,2,FALSE),""))</f>
        <v/>
      </c>
      <c r="L83" s="16" t="n"/>
      <c r="M83" s="16" t="n"/>
      <c r="N83" s="16" t="n"/>
      <c r="O83" s="9">
        <f>IF(OR($A83="",$F83="",$H83="",$I83=""),"",ROUND($F83*$H83*$I83,2))</f>
        <v/>
      </c>
      <c r="P83" s="18">
        <f>IF(OR($A83="",$I83="",$J83=""),"",ROUND($I83*$J83,2))</f>
        <v/>
      </c>
      <c r="Q83" s="9">
        <f>IF(OR($A83="",$P83="",$K83=""),"",ROUND($P83*$K83,2))</f>
        <v/>
      </c>
      <c r="R83" s="9">
        <f>IF(OR($A83="",$I83="",$L83=""),"",ROUND($I83*$L83,2))</f>
        <v/>
      </c>
      <c r="S83" s="9">
        <f>IF(OR($A83="",$I83="",$M83=""),"",ROUND($I83*$M83,2))</f>
        <v/>
      </c>
      <c r="T83" s="9">
        <f>IF($A83="","",IF(OR(COUNT($Q83:$S83)&lt;3,$N83=""),"",ROUND(SUM($Q83:$S83,$N83),2)))</f>
        <v/>
      </c>
      <c r="U83" s="9">
        <f>IF(OR($A83="",$O83="",$T83=""),"",ROUND($O83-$T83,2))</f>
        <v/>
      </c>
      <c r="V83" s="19">
        <f>IF(OR($A83="",$O83="",$U83=""),"",IFERROR($U83/$O83,""))</f>
        <v/>
      </c>
      <c r="W83" s="20">
        <f>IF($A83="","",IF(OR($O83="",$T83="",$U83="",$V83=""),"Eingaben prüfen",IF($U83&lt;0,"Deckungsbeitrag negativ",IF($U83&lt;'Parameter'!$B$5,"DB unter Mindestwert",IF($V83&lt;'Parameter'!$B$4,"Quote unter Ziel","Quote erreicht")))))</f>
        <v/>
      </c>
      <c r="X83" s="13" t="n"/>
    </row>
    <row r="84" ht="21" customHeight="1">
      <c r="A84" s="13" t="n"/>
      <c r="B84" s="14" t="n"/>
      <c r="C84" s="13" t="n"/>
      <c r="D84" s="13" t="n"/>
      <c r="E84" s="13" t="n"/>
      <c r="F84" s="15" t="n"/>
      <c r="G84" s="13" t="n"/>
      <c r="H84" s="16" t="n"/>
      <c r="I84" s="17" t="n"/>
      <c r="J84" s="15" t="n"/>
      <c r="K84" s="8">
        <f>IF($A84="","",IFERROR(VLOOKUP($E84,'Parameter'!$A$12:$B$15,2,FALSE),""))</f>
        <v/>
      </c>
      <c r="L84" s="16" t="n"/>
      <c r="M84" s="16" t="n"/>
      <c r="N84" s="16" t="n"/>
      <c r="O84" s="8">
        <f>IF(OR($A84="",$F84="",$H84="",$I84=""),"",ROUND($F84*$H84*$I84,2))</f>
        <v/>
      </c>
      <c r="P84" s="11">
        <f>IF(OR($A84="",$I84="",$J84=""),"",ROUND($I84*$J84,2))</f>
        <v/>
      </c>
      <c r="Q84" s="8">
        <f>IF(OR($A84="",$P84="",$K84=""),"",ROUND($P84*$K84,2))</f>
        <v/>
      </c>
      <c r="R84" s="8">
        <f>IF(OR($A84="",$I84="",$L84=""),"",ROUND($I84*$L84,2))</f>
        <v/>
      </c>
      <c r="S84" s="8">
        <f>IF(OR($A84="",$I84="",$M84=""),"",ROUND($I84*$M84,2))</f>
        <v/>
      </c>
      <c r="T84" s="8">
        <f>IF($A84="","",IF(OR(COUNT($Q84:$S84)&lt;3,$N84=""),"",ROUND(SUM($Q84:$S84,$N84),2)))</f>
        <v/>
      </c>
      <c r="U84" s="8">
        <f>IF(OR($A84="",$O84="",$T84=""),"",ROUND($O84-$T84,2))</f>
        <v/>
      </c>
      <c r="V84" s="21">
        <f>IF(OR($A84="",$O84="",$U84=""),"",IFERROR($U84/$O84,""))</f>
        <v/>
      </c>
      <c r="W84" s="22">
        <f>IF($A84="","",IF(OR($O84="",$T84="",$U84="",$V84=""),"Eingaben prüfen",IF($U84&lt;0,"Deckungsbeitrag negativ",IF($U84&lt;'Parameter'!$B$5,"DB unter Mindestwert",IF($V84&lt;'Parameter'!$B$4,"Quote unter Ziel","Quote erreicht")))))</f>
        <v/>
      </c>
      <c r="X84" s="13" t="n"/>
    </row>
    <row r="85" ht="21" customHeight="1">
      <c r="A85" s="13" t="n"/>
      <c r="B85" s="14" t="n"/>
      <c r="C85" s="13" t="n"/>
      <c r="D85" s="13" t="n"/>
      <c r="E85" s="13" t="n"/>
      <c r="F85" s="15" t="n"/>
      <c r="G85" s="13" t="n"/>
      <c r="H85" s="16" t="n"/>
      <c r="I85" s="17" t="n"/>
      <c r="J85" s="15" t="n"/>
      <c r="K85" s="9">
        <f>IF($A85="","",IFERROR(VLOOKUP($E85,'Parameter'!$A$12:$B$15,2,FALSE),""))</f>
        <v/>
      </c>
      <c r="L85" s="16" t="n"/>
      <c r="M85" s="16" t="n"/>
      <c r="N85" s="16" t="n"/>
      <c r="O85" s="9">
        <f>IF(OR($A85="",$F85="",$H85="",$I85=""),"",ROUND($F85*$H85*$I85,2))</f>
        <v/>
      </c>
      <c r="P85" s="18">
        <f>IF(OR($A85="",$I85="",$J85=""),"",ROUND($I85*$J85,2))</f>
        <v/>
      </c>
      <c r="Q85" s="9">
        <f>IF(OR($A85="",$P85="",$K85=""),"",ROUND($P85*$K85,2))</f>
        <v/>
      </c>
      <c r="R85" s="9">
        <f>IF(OR($A85="",$I85="",$L85=""),"",ROUND($I85*$L85,2))</f>
        <v/>
      </c>
      <c r="S85" s="9">
        <f>IF(OR($A85="",$I85="",$M85=""),"",ROUND($I85*$M85,2))</f>
        <v/>
      </c>
      <c r="T85" s="9">
        <f>IF($A85="","",IF(OR(COUNT($Q85:$S85)&lt;3,$N85=""),"",ROUND(SUM($Q85:$S85,$N85),2)))</f>
        <v/>
      </c>
      <c r="U85" s="9">
        <f>IF(OR($A85="",$O85="",$T85=""),"",ROUND($O85-$T85,2))</f>
        <v/>
      </c>
      <c r="V85" s="19">
        <f>IF(OR($A85="",$O85="",$U85=""),"",IFERROR($U85/$O85,""))</f>
        <v/>
      </c>
      <c r="W85" s="20">
        <f>IF($A85="","",IF(OR($O85="",$T85="",$U85="",$V85=""),"Eingaben prüfen",IF($U85&lt;0,"Deckungsbeitrag negativ",IF($U85&lt;'Parameter'!$B$5,"DB unter Mindestwert",IF($V85&lt;'Parameter'!$B$4,"Quote unter Ziel","Quote erreicht")))))</f>
        <v/>
      </c>
      <c r="X85" s="13" t="n"/>
    </row>
    <row r="86" ht="21" customHeight="1">
      <c r="A86" s="13" t="n"/>
      <c r="B86" s="14" t="n"/>
      <c r="C86" s="13" t="n"/>
      <c r="D86" s="13" t="n"/>
      <c r="E86" s="13" t="n"/>
      <c r="F86" s="15" t="n"/>
      <c r="G86" s="13" t="n"/>
      <c r="H86" s="16" t="n"/>
      <c r="I86" s="17" t="n"/>
      <c r="J86" s="15" t="n"/>
      <c r="K86" s="8">
        <f>IF($A86="","",IFERROR(VLOOKUP($E86,'Parameter'!$A$12:$B$15,2,FALSE),""))</f>
        <v/>
      </c>
      <c r="L86" s="16" t="n"/>
      <c r="M86" s="16" t="n"/>
      <c r="N86" s="16" t="n"/>
      <c r="O86" s="8">
        <f>IF(OR($A86="",$F86="",$H86="",$I86=""),"",ROUND($F86*$H86*$I86,2))</f>
        <v/>
      </c>
      <c r="P86" s="11">
        <f>IF(OR($A86="",$I86="",$J86=""),"",ROUND($I86*$J86,2))</f>
        <v/>
      </c>
      <c r="Q86" s="8">
        <f>IF(OR($A86="",$P86="",$K86=""),"",ROUND($P86*$K86,2))</f>
        <v/>
      </c>
      <c r="R86" s="8">
        <f>IF(OR($A86="",$I86="",$L86=""),"",ROUND($I86*$L86,2))</f>
        <v/>
      </c>
      <c r="S86" s="8">
        <f>IF(OR($A86="",$I86="",$M86=""),"",ROUND($I86*$M86,2))</f>
        <v/>
      </c>
      <c r="T86" s="8">
        <f>IF($A86="","",IF(OR(COUNT($Q86:$S86)&lt;3,$N86=""),"",ROUND(SUM($Q86:$S86,$N86),2)))</f>
        <v/>
      </c>
      <c r="U86" s="8">
        <f>IF(OR($A86="",$O86="",$T86=""),"",ROUND($O86-$T86,2))</f>
        <v/>
      </c>
      <c r="V86" s="21">
        <f>IF(OR($A86="",$O86="",$U86=""),"",IFERROR($U86/$O86,""))</f>
        <v/>
      </c>
      <c r="W86" s="22">
        <f>IF($A86="","",IF(OR($O86="",$T86="",$U86="",$V86=""),"Eingaben prüfen",IF($U86&lt;0,"Deckungsbeitrag negativ",IF($U86&lt;'Parameter'!$B$5,"DB unter Mindestwert",IF($V86&lt;'Parameter'!$B$4,"Quote unter Ziel","Quote erreicht")))))</f>
        <v/>
      </c>
      <c r="X86" s="13" t="n"/>
    </row>
    <row r="87" ht="21" customHeight="1">
      <c r="A87" s="13" t="n"/>
      <c r="B87" s="14" t="n"/>
      <c r="C87" s="13" t="n"/>
      <c r="D87" s="13" t="n"/>
      <c r="E87" s="13" t="n"/>
      <c r="F87" s="15" t="n"/>
      <c r="G87" s="13" t="n"/>
      <c r="H87" s="16" t="n"/>
      <c r="I87" s="17" t="n"/>
      <c r="J87" s="15" t="n"/>
      <c r="K87" s="9">
        <f>IF($A87="","",IFERROR(VLOOKUP($E87,'Parameter'!$A$12:$B$15,2,FALSE),""))</f>
        <v/>
      </c>
      <c r="L87" s="16" t="n"/>
      <c r="M87" s="16" t="n"/>
      <c r="N87" s="16" t="n"/>
      <c r="O87" s="9">
        <f>IF(OR($A87="",$F87="",$H87="",$I87=""),"",ROUND($F87*$H87*$I87,2))</f>
        <v/>
      </c>
      <c r="P87" s="18">
        <f>IF(OR($A87="",$I87="",$J87=""),"",ROUND($I87*$J87,2))</f>
        <v/>
      </c>
      <c r="Q87" s="9">
        <f>IF(OR($A87="",$P87="",$K87=""),"",ROUND($P87*$K87,2))</f>
        <v/>
      </c>
      <c r="R87" s="9">
        <f>IF(OR($A87="",$I87="",$L87=""),"",ROUND($I87*$L87,2))</f>
        <v/>
      </c>
      <c r="S87" s="9">
        <f>IF(OR($A87="",$I87="",$M87=""),"",ROUND($I87*$M87,2))</f>
        <v/>
      </c>
      <c r="T87" s="9">
        <f>IF($A87="","",IF(OR(COUNT($Q87:$S87)&lt;3,$N87=""),"",ROUND(SUM($Q87:$S87,$N87),2)))</f>
        <v/>
      </c>
      <c r="U87" s="9">
        <f>IF(OR($A87="",$O87="",$T87=""),"",ROUND($O87-$T87,2))</f>
        <v/>
      </c>
      <c r="V87" s="19">
        <f>IF(OR($A87="",$O87="",$U87=""),"",IFERROR($U87/$O87,""))</f>
        <v/>
      </c>
      <c r="W87" s="20">
        <f>IF($A87="","",IF(OR($O87="",$T87="",$U87="",$V87=""),"Eingaben prüfen",IF($U87&lt;0,"Deckungsbeitrag negativ",IF($U87&lt;'Parameter'!$B$5,"DB unter Mindestwert",IF($V87&lt;'Parameter'!$B$4,"Quote unter Ziel","Quote erreicht")))))</f>
        <v/>
      </c>
      <c r="X87" s="13" t="n"/>
    </row>
    <row r="88" ht="21" customHeight="1">
      <c r="A88" s="13" t="n"/>
      <c r="B88" s="14" t="n"/>
      <c r="C88" s="13" t="n"/>
      <c r="D88" s="13" t="n"/>
      <c r="E88" s="13" t="n"/>
      <c r="F88" s="15" t="n"/>
      <c r="G88" s="13" t="n"/>
      <c r="H88" s="16" t="n"/>
      <c r="I88" s="17" t="n"/>
      <c r="J88" s="15" t="n"/>
      <c r="K88" s="8">
        <f>IF($A88="","",IFERROR(VLOOKUP($E88,'Parameter'!$A$12:$B$15,2,FALSE),""))</f>
        <v/>
      </c>
      <c r="L88" s="16" t="n"/>
      <c r="M88" s="16" t="n"/>
      <c r="N88" s="16" t="n"/>
      <c r="O88" s="8">
        <f>IF(OR($A88="",$F88="",$H88="",$I88=""),"",ROUND($F88*$H88*$I88,2))</f>
        <v/>
      </c>
      <c r="P88" s="11">
        <f>IF(OR($A88="",$I88="",$J88=""),"",ROUND($I88*$J88,2))</f>
        <v/>
      </c>
      <c r="Q88" s="8">
        <f>IF(OR($A88="",$P88="",$K88=""),"",ROUND($P88*$K88,2))</f>
        <v/>
      </c>
      <c r="R88" s="8">
        <f>IF(OR($A88="",$I88="",$L88=""),"",ROUND($I88*$L88,2))</f>
        <v/>
      </c>
      <c r="S88" s="8">
        <f>IF(OR($A88="",$I88="",$M88=""),"",ROUND($I88*$M88,2))</f>
        <v/>
      </c>
      <c r="T88" s="8">
        <f>IF($A88="","",IF(OR(COUNT($Q88:$S88)&lt;3,$N88=""),"",ROUND(SUM($Q88:$S88,$N88),2)))</f>
        <v/>
      </c>
      <c r="U88" s="8">
        <f>IF(OR($A88="",$O88="",$T88=""),"",ROUND($O88-$T88,2))</f>
        <v/>
      </c>
      <c r="V88" s="21">
        <f>IF(OR($A88="",$O88="",$U88=""),"",IFERROR($U88/$O88,""))</f>
        <v/>
      </c>
      <c r="W88" s="22">
        <f>IF($A88="","",IF(OR($O88="",$T88="",$U88="",$V88=""),"Eingaben prüfen",IF($U88&lt;0,"Deckungsbeitrag negativ",IF($U88&lt;'Parameter'!$B$5,"DB unter Mindestwert",IF($V88&lt;'Parameter'!$B$4,"Quote unter Ziel","Quote erreicht")))))</f>
        <v/>
      </c>
      <c r="X88" s="13" t="n"/>
    </row>
    <row r="89" ht="21" customHeight="1">
      <c r="A89" s="13" t="n"/>
      <c r="B89" s="14" t="n"/>
      <c r="C89" s="13" t="n"/>
      <c r="D89" s="13" t="n"/>
      <c r="E89" s="13" t="n"/>
      <c r="F89" s="15" t="n"/>
      <c r="G89" s="13" t="n"/>
      <c r="H89" s="16" t="n"/>
      <c r="I89" s="17" t="n"/>
      <c r="J89" s="15" t="n"/>
      <c r="K89" s="9">
        <f>IF($A89="","",IFERROR(VLOOKUP($E89,'Parameter'!$A$12:$B$15,2,FALSE),""))</f>
        <v/>
      </c>
      <c r="L89" s="16" t="n"/>
      <c r="M89" s="16" t="n"/>
      <c r="N89" s="16" t="n"/>
      <c r="O89" s="9">
        <f>IF(OR($A89="",$F89="",$H89="",$I89=""),"",ROUND($F89*$H89*$I89,2))</f>
        <v/>
      </c>
      <c r="P89" s="18">
        <f>IF(OR($A89="",$I89="",$J89=""),"",ROUND($I89*$J89,2))</f>
        <v/>
      </c>
      <c r="Q89" s="9">
        <f>IF(OR($A89="",$P89="",$K89=""),"",ROUND($P89*$K89,2))</f>
        <v/>
      </c>
      <c r="R89" s="9">
        <f>IF(OR($A89="",$I89="",$L89=""),"",ROUND($I89*$L89,2))</f>
        <v/>
      </c>
      <c r="S89" s="9">
        <f>IF(OR($A89="",$I89="",$M89=""),"",ROUND($I89*$M89,2))</f>
        <v/>
      </c>
      <c r="T89" s="9">
        <f>IF($A89="","",IF(OR(COUNT($Q89:$S89)&lt;3,$N89=""),"",ROUND(SUM($Q89:$S89,$N89),2)))</f>
        <v/>
      </c>
      <c r="U89" s="9">
        <f>IF(OR($A89="",$O89="",$T89=""),"",ROUND($O89-$T89,2))</f>
        <v/>
      </c>
      <c r="V89" s="19">
        <f>IF(OR($A89="",$O89="",$U89=""),"",IFERROR($U89/$O89,""))</f>
        <v/>
      </c>
      <c r="W89" s="20">
        <f>IF($A89="","",IF(OR($O89="",$T89="",$U89="",$V89=""),"Eingaben prüfen",IF($U89&lt;0,"Deckungsbeitrag negativ",IF($U89&lt;'Parameter'!$B$5,"DB unter Mindestwert",IF($V89&lt;'Parameter'!$B$4,"Quote unter Ziel","Quote erreicht")))))</f>
        <v/>
      </c>
      <c r="X89" s="13" t="n"/>
    </row>
    <row r="90" ht="21" customHeight="1">
      <c r="A90" s="13" t="n"/>
      <c r="B90" s="14" t="n"/>
      <c r="C90" s="13" t="n"/>
      <c r="D90" s="13" t="n"/>
      <c r="E90" s="13" t="n"/>
      <c r="F90" s="15" t="n"/>
      <c r="G90" s="13" t="n"/>
      <c r="H90" s="16" t="n"/>
      <c r="I90" s="17" t="n"/>
      <c r="J90" s="15" t="n"/>
      <c r="K90" s="8">
        <f>IF($A90="","",IFERROR(VLOOKUP($E90,'Parameter'!$A$12:$B$15,2,FALSE),""))</f>
        <v/>
      </c>
      <c r="L90" s="16" t="n"/>
      <c r="M90" s="16" t="n"/>
      <c r="N90" s="16" t="n"/>
      <c r="O90" s="8">
        <f>IF(OR($A90="",$F90="",$H90="",$I90=""),"",ROUND($F90*$H90*$I90,2))</f>
        <v/>
      </c>
      <c r="P90" s="11">
        <f>IF(OR($A90="",$I90="",$J90=""),"",ROUND($I90*$J90,2))</f>
        <v/>
      </c>
      <c r="Q90" s="8">
        <f>IF(OR($A90="",$P90="",$K90=""),"",ROUND($P90*$K90,2))</f>
        <v/>
      </c>
      <c r="R90" s="8">
        <f>IF(OR($A90="",$I90="",$L90=""),"",ROUND($I90*$L90,2))</f>
        <v/>
      </c>
      <c r="S90" s="8">
        <f>IF(OR($A90="",$I90="",$M90=""),"",ROUND($I90*$M90,2))</f>
        <v/>
      </c>
      <c r="T90" s="8">
        <f>IF($A90="","",IF(OR(COUNT($Q90:$S90)&lt;3,$N90=""),"",ROUND(SUM($Q90:$S90,$N90),2)))</f>
        <v/>
      </c>
      <c r="U90" s="8">
        <f>IF(OR($A90="",$O90="",$T90=""),"",ROUND($O90-$T90,2))</f>
        <v/>
      </c>
      <c r="V90" s="21">
        <f>IF(OR($A90="",$O90="",$U90=""),"",IFERROR($U90/$O90,""))</f>
        <v/>
      </c>
      <c r="W90" s="22">
        <f>IF($A90="","",IF(OR($O90="",$T90="",$U90="",$V90=""),"Eingaben prüfen",IF($U90&lt;0,"Deckungsbeitrag negativ",IF($U90&lt;'Parameter'!$B$5,"DB unter Mindestwert",IF($V90&lt;'Parameter'!$B$4,"Quote unter Ziel","Quote erreicht")))))</f>
        <v/>
      </c>
      <c r="X90" s="13" t="n"/>
    </row>
    <row r="91" ht="21" customHeight="1">
      <c r="A91" s="13" t="n"/>
      <c r="B91" s="14" t="n"/>
      <c r="C91" s="13" t="n"/>
      <c r="D91" s="13" t="n"/>
      <c r="E91" s="13" t="n"/>
      <c r="F91" s="15" t="n"/>
      <c r="G91" s="13" t="n"/>
      <c r="H91" s="16" t="n"/>
      <c r="I91" s="17" t="n"/>
      <c r="J91" s="15" t="n"/>
      <c r="K91" s="9">
        <f>IF($A91="","",IFERROR(VLOOKUP($E91,'Parameter'!$A$12:$B$15,2,FALSE),""))</f>
        <v/>
      </c>
      <c r="L91" s="16" t="n"/>
      <c r="M91" s="16" t="n"/>
      <c r="N91" s="16" t="n"/>
      <c r="O91" s="9">
        <f>IF(OR($A91="",$F91="",$H91="",$I91=""),"",ROUND($F91*$H91*$I91,2))</f>
        <v/>
      </c>
      <c r="P91" s="18">
        <f>IF(OR($A91="",$I91="",$J91=""),"",ROUND($I91*$J91,2))</f>
        <v/>
      </c>
      <c r="Q91" s="9">
        <f>IF(OR($A91="",$P91="",$K91=""),"",ROUND($P91*$K91,2))</f>
        <v/>
      </c>
      <c r="R91" s="9">
        <f>IF(OR($A91="",$I91="",$L91=""),"",ROUND($I91*$L91,2))</f>
        <v/>
      </c>
      <c r="S91" s="9">
        <f>IF(OR($A91="",$I91="",$M91=""),"",ROUND($I91*$M91,2))</f>
        <v/>
      </c>
      <c r="T91" s="9">
        <f>IF($A91="","",IF(OR(COUNT($Q91:$S91)&lt;3,$N91=""),"",ROUND(SUM($Q91:$S91,$N91),2)))</f>
        <v/>
      </c>
      <c r="U91" s="9">
        <f>IF(OR($A91="",$O91="",$T91=""),"",ROUND($O91-$T91,2))</f>
        <v/>
      </c>
      <c r="V91" s="19">
        <f>IF(OR($A91="",$O91="",$U91=""),"",IFERROR($U91/$O91,""))</f>
        <v/>
      </c>
      <c r="W91" s="20">
        <f>IF($A91="","",IF(OR($O91="",$T91="",$U91="",$V91=""),"Eingaben prüfen",IF($U91&lt;0,"Deckungsbeitrag negativ",IF($U91&lt;'Parameter'!$B$5,"DB unter Mindestwert",IF($V91&lt;'Parameter'!$B$4,"Quote unter Ziel","Quote erreicht")))))</f>
        <v/>
      </c>
      <c r="X91" s="13" t="n"/>
    </row>
    <row r="92" ht="21" customHeight="1">
      <c r="A92" s="13" t="n"/>
      <c r="B92" s="14" t="n"/>
      <c r="C92" s="13" t="n"/>
      <c r="D92" s="13" t="n"/>
      <c r="E92" s="13" t="n"/>
      <c r="F92" s="15" t="n"/>
      <c r="G92" s="13" t="n"/>
      <c r="H92" s="16" t="n"/>
      <c r="I92" s="17" t="n"/>
      <c r="J92" s="15" t="n"/>
      <c r="K92" s="8">
        <f>IF($A92="","",IFERROR(VLOOKUP($E92,'Parameter'!$A$12:$B$15,2,FALSE),""))</f>
        <v/>
      </c>
      <c r="L92" s="16" t="n"/>
      <c r="M92" s="16" t="n"/>
      <c r="N92" s="16" t="n"/>
      <c r="O92" s="8">
        <f>IF(OR($A92="",$F92="",$H92="",$I92=""),"",ROUND($F92*$H92*$I92,2))</f>
        <v/>
      </c>
      <c r="P92" s="11">
        <f>IF(OR($A92="",$I92="",$J92=""),"",ROUND($I92*$J92,2))</f>
        <v/>
      </c>
      <c r="Q92" s="8">
        <f>IF(OR($A92="",$P92="",$K92=""),"",ROUND($P92*$K92,2))</f>
        <v/>
      </c>
      <c r="R92" s="8">
        <f>IF(OR($A92="",$I92="",$L92=""),"",ROUND($I92*$L92,2))</f>
        <v/>
      </c>
      <c r="S92" s="8">
        <f>IF(OR($A92="",$I92="",$M92=""),"",ROUND($I92*$M92,2))</f>
        <v/>
      </c>
      <c r="T92" s="8">
        <f>IF($A92="","",IF(OR(COUNT($Q92:$S92)&lt;3,$N92=""),"",ROUND(SUM($Q92:$S92,$N92),2)))</f>
        <v/>
      </c>
      <c r="U92" s="8">
        <f>IF(OR($A92="",$O92="",$T92=""),"",ROUND($O92-$T92,2))</f>
        <v/>
      </c>
      <c r="V92" s="21">
        <f>IF(OR($A92="",$O92="",$U92=""),"",IFERROR($U92/$O92,""))</f>
        <v/>
      </c>
      <c r="W92" s="22">
        <f>IF($A92="","",IF(OR($O92="",$T92="",$U92="",$V92=""),"Eingaben prüfen",IF($U92&lt;0,"Deckungsbeitrag negativ",IF($U92&lt;'Parameter'!$B$5,"DB unter Mindestwert",IF($V92&lt;'Parameter'!$B$4,"Quote unter Ziel","Quote erreicht")))))</f>
        <v/>
      </c>
      <c r="X92" s="13" t="n"/>
    </row>
    <row r="93" ht="21" customHeight="1">
      <c r="A93" s="13" t="n"/>
      <c r="B93" s="14" t="n"/>
      <c r="C93" s="13" t="n"/>
      <c r="D93" s="13" t="n"/>
      <c r="E93" s="13" t="n"/>
      <c r="F93" s="15" t="n"/>
      <c r="G93" s="13" t="n"/>
      <c r="H93" s="16" t="n"/>
      <c r="I93" s="17" t="n"/>
      <c r="J93" s="15" t="n"/>
      <c r="K93" s="9">
        <f>IF($A93="","",IFERROR(VLOOKUP($E93,'Parameter'!$A$12:$B$15,2,FALSE),""))</f>
        <v/>
      </c>
      <c r="L93" s="16" t="n"/>
      <c r="M93" s="16" t="n"/>
      <c r="N93" s="16" t="n"/>
      <c r="O93" s="9">
        <f>IF(OR($A93="",$F93="",$H93="",$I93=""),"",ROUND($F93*$H93*$I93,2))</f>
        <v/>
      </c>
      <c r="P93" s="18">
        <f>IF(OR($A93="",$I93="",$J93=""),"",ROUND($I93*$J93,2))</f>
        <v/>
      </c>
      <c r="Q93" s="9">
        <f>IF(OR($A93="",$P93="",$K93=""),"",ROUND($P93*$K93,2))</f>
        <v/>
      </c>
      <c r="R93" s="9">
        <f>IF(OR($A93="",$I93="",$L93=""),"",ROUND($I93*$L93,2))</f>
        <v/>
      </c>
      <c r="S93" s="9">
        <f>IF(OR($A93="",$I93="",$M93=""),"",ROUND($I93*$M93,2))</f>
        <v/>
      </c>
      <c r="T93" s="9">
        <f>IF($A93="","",IF(OR(COUNT($Q93:$S93)&lt;3,$N93=""),"",ROUND(SUM($Q93:$S93,$N93),2)))</f>
        <v/>
      </c>
      <c r="U93" s="9">
        <f>IF(OR($A93="",$O93="",$T93=""),"",ROUND($O93-$T93,2))</f>
        <v/>
      </c>
      <c r="V93" s="19">
        <f>IF(OR($A93="",$O93="",$U93=""),"",IFERROR($U93/$O93,""))</f>
        <v/>
      </c>
      <c r="W93" s="20">
        <f>IF($A93="","",IF(OR($O93="",$T93="",$U93="",$V93=""),"Eingaben prüfen",IF($U93&lt;0,"Deckungsbeitrag negativ",IF($U93&lt;'Parameter'!$B$5,"DB unter Mindestwert",IF($V93&lt;'Parameter'!$B$4,"Quote unter Ziel","Quote erreicht")))))</f>
        <v/>
      </c>
      <c r="X93" s="13" t="n"/>
    </row>
    <row r="94" ht="21" customHeight="1">
      <c r="A94" s="13" t="n"/>
      <c r="B94" s="14" t="n"/>
      <c r="C94" s="13" t="n"/>
      <c r="D94" s="13" t="n"/>
      <c r="E94" s="13" t="n"/>
      <c r="F94" s="15" t="n"/>
      <c r="G94" s="13" t="n"/>
      <c r="H94" s="16" t="n"/>
      <c r="I94" s="17" t="n"/>
      <c r="J94" s="15" t="n"/>
      <c r="K94" s="8">
        <f>IF($A94="","",IFERROR(VLOOKUP($E94,'Parameter'!$A$12:$B$15,2,FALSE),""))</f>
        <v/>
      </c>
      <c r="L94" s="16" t="n"/>
      <c r="M94" s="16" t="n"/>
      <c r="N94" s="16" t="n"/>
      <c r="O94" s="8">
        <f>IF(OR($A94="",$F94="",$H94="",$I94=""),"",ROUND($F94*$H94*$I94,2))</f>
        <v/>
      </c>
      <c r="P94" s="11">
        <f>IF(OR($A94="",$I94="",$J94=""),"",ROUND($I94*$J94,2))</f>
        <v/>
      </c>
      <c r="Q94" s="8">
        <f>IF(OR($A94="",$P94="",$K94=""),"",ROUND($P94*$K94,2))</f>
        <v/>
      </c>
      <c r="R94" s="8">
        <f>IF(OR($A94="",$I94="",$L94=""),"",ROUND($I94*$L94,2))</f>
        <v/>
      </c>
      <c r="S94" s="8">
        <f>IF(OR($A94="",$I94="",$M94=""),"",ROUND($I94*$M94,2))</f>
        <v/>
      </c>
      <c r="T94" s="8">
        <f>IF($A94="","",IF(OR(COUNT($Q94:$S94)&lt;3,$N94=""),"",ROUND(SUM($Q94:$S94,$N94),2)))</f>
        <v/>
      </c>
      <c r="U94" s="8">
        <f>IF(OR($A94="",$O94="",$T94=""),"",ROUND($O94-$T94,2))</f>
        <v/>
      </c>
      <c r="V94" s="21">
        <f>IF(OR($A94="",$O94="",$U94=""),"",IFERROR($U94/$O94,""))</f>
        <v/>
      </c>
      <c r="W94" s="22">
        <f>IF($A94="","",IF(OR($O94="",$T94="",$U94="",$V94=""),"Eingaben prüfen",IF($U94&lt;0,"Deckungsbeitrag negativ",IF($U94&lt;'Parameter'!$B$5,"DB unter Mindestwert",IF($V94&lt;'Parameter'!$B$4,"Quote unter Ziel","Quote erreicht")))))</f>
        <v/>
      </c>
      <c r="X94" s="13" t="n"/>
    </row>
    <row r="95" ht="21" customHeight="1">
      <c r="A95" s="13" t="n"/>
      <c r="B95" s="14" t="n"/>
      <c r="C95" s="13" t="n"/>
      <c r="D95" s="13" t="n"/>
      <c r="E95" s="13" t="n"/>
      <c r="F95" s="15" t="n"/>
      <c r="G95" s="13" t="n"/>
      <c r="H95" s="16" t="n"/>
      <c r="I95" s="17" t="n"/>
      <c r="J95" s="15" t="n"/>
      <c r="K95" s="9">
        <f>IF($A95="","",IFERROR(VLOOKUP($E95,'Parameter'!$A$12:$B$15,2,FALSE),""))</f>
        <v/>
      </c>
      <c r="L95" s="16" t="n"/>
      <c r="M95" s="16" t="n"/>
      <c r="N95" s="16" t="n"/>
      <c r="O95" s="9">
        <f>IF(OR($A95="",$F95="",$H95="",$I95=""),"",ROUND($F95*$H95*$I95,2))</f>
        <v/>
      </c>
      <c r="P95" s="18">
        <f>IF(OR($A95="",$I95="",$J95=""),"",ROUND($I95*$J95,2))</f>
        <v/>
      </c>
      <c r="Q95" s="9">
        <f>IF(OR($A95="",$P95="",$K95=""),"",ROUND($P95*$K95,2))</f>
        <v/>
      </c>
      <c r="R95" s="9">
        <f>IF(OR($A95="",$I95="",$L95=""),"",ROUND($I95*$L95,2))</f>
        <v/>
      </c>
      <c r="S95" s="9">
        <f>IF(OR($A95="",$I95="",$M95=""),"",ROUND($I95*$M95,2))</f>
        <v/>
      </c>
      <c r="T95" s="9">
        <f>IF($A95="","",IF(OR(COUNT($Q95:$S95)&lt;3,$N95=""),"",ROUND(SUM($Q95:$S95,$N95),2)))</f>
        <v/>
      </c>
      <c r="U95" s="9">
        <f>IF(OR($A95="",$O95="",$T95=""),"",ROUND($O95-$T95,2))</f>
        <v/>
      </c>
      <c r="V95" s="19">
        <f>IF(OR($A95="",$O95="",$U95=""),"",IFERROR($U95/$O95,""))</f>
        <v/>
      </c>
      <c r="W95" s="20">
        <f>IF($A95="","",IF(OR($O95="",$T95="",$U95="",$V95=""),"Eingaben prüfen",IF($U95&lt;0,"Deckungsbeitrag negativ",IF($U95&lt;'Parameter'!$B$5,"DB unter Mindestwert",IF($V95&lt;'Parameter'!$B$4,"Quote unter Ziel","Quote erreicht")))))</f>
        <v/>
      </c>
      <c r="X95" s="13" t="n"/>
    </row>
    <row r="96" ht="21" customHeight="1">
      <c r="A96" s="13" t="n"/>
      <c r="B96" s="14" t="n"/>
      <c r="C96" s="13" t="n"/>
      <c r="D96" s="13" t="n"/>
      <c r="E96" s="13" t="n"/>
      <c r="F96" s="15" t="n"/>
      <c r="G96" s="13" t="n"/>
      <c r="H96" s="16" t="n"/>
      <c r="I96" s="17" t="n"/>
      <c r="J96" s="15" t="n"/>
      <c r="K96" s="8">
        <f>IF($A96="","",IFERROR(VLOOKUP($E96,'Parameter'!$A$12:$B$15,2,FALSE),""))</f>
        <v/>
      </c>
      <c r="L96" s="16" t="n"/>
      <c r="M96" s="16" t="n"/>
      <c r="N96" s="16" t="n"/>
      <c r="O96" s="8">
        <f>IF(OR($A96="",$F96="",$H96="",$I96=""),"",ROUND($F96*$H96*$I96,2))</f>
        <v/>
      </c>
      <c r="P96" s="11">
        <f>IF(OR($A96="",$I96="",$J96=""),"",ROUND($I96*$J96,2))</f>
        <v/>
      </c>
      <c r="Q96" s="8">
        <f>IF(OR($A96="",$P96="",$K96=""),"",ROUND($P96*$K96,2))</f>
        <v/>
      </c>
      <c r="R96" s="8">
        <f>IF(OR($A96="",$I96="",$L96=""),"",ROUND($I96*$L96,2))</f>
        <v/>
      </c>
      <c r="S96" s="8">
        <f>IF(OR($A96="",$I96="",$M96=""),"",ROUND($I96*$M96,2))</f>
        <v/>
      </c>
      <c r="T96" s="8">
        <f>IF($A96="","",IF(OR(COUNT($Q96:$S96)&lt;3,$N96=""),"",ROUND(SUM($Q96:$S96,$N96),2)))</f>
        <v/>
      </c>
      <c r="U96" s="8">
        <f>IF(OR($A96="",$O96="",$T96=""),"",ROUND($O96-$T96,2))</f>
        <v/>
      </c>
      <c r="V96" s="21">
        <f>IF(OR($A96="",$O96="",$U96=""),"",IFERROR($U96/$O96,""))</f>
        <v/>
      </c>
      <c r="W96" s="22">
        <f>IF($A96="","",IF(OR($O96="",$T96="",$U96="",$V96=""),"Eingaben prüfen",IF($U96&lt;0,"Deckungsbeitrag negativ",IF($U96&lt;'Parameter'!$B$5,"DB unter Mindestwert",IF($V96&lt;'Parameter'!$B$4,"Quote unter Ziel","Quote erreicht")))))</f>
        <v/>
      </c>
      <c r="X96" s="13" t="n"/>
    </row>
    <row r="97" ht="21" customHeight="1">
      <c r="A97" s="13" t="n"/>
      <c r="B97" s="14" t="n"/>
      <c r="C97" s="13" t="n"/>
      <c r="D97" s="13" t="n"/>
      <c r="E97" s="13" t="n"/>
      <c r="F97" s="15" t="n"/>
      <c r="G97" s="13" t="n"/>
      <c r="H97" s="16" t="n"/>
      <c r="I97" s="17" t="n"/>
      <c r="J97" s="15" t="n"/>
      <c r="K97" s="9">
        <f>IF($A97="","",IFERROR(VLOOKUP($E97,'Parameter'!$A$12:$B$15,2,FALSE),""))</f>
        <v/>
      </c>
      <c r="L97" s="16" t="n"/>
      <c r="M97" s="16" t="n"/>
      <c r="N97" s="16" t="n"/>
      <c r="O97" s="9">
        <f>IF(OR($A97="",$F97="",$H97="",$I97=""),"",ROUND($F97*$H97*$I97,2))</f>
        <v/>
      </c>
      <c r="P97" s="18">
        <f>IF(OR($A97="",$I97="",$J97=""),"",ROUND($I97*$J97,2))</f>
        <v/>
      </c>
      <c r="Q97" s="9">
        <f>IF(OR($A97="",$P97="",$K97=""),"",ROUND($P97*$K97,2))</f>
        <v/>
      </c>
      <c r="R97" s="9">
        <f>IF(OR($A97="",$I97="",$L97=""),"",ROUND($I97*$L97,2))</f>
        <v/>
      </c>
      <c r="S97" s="9">
        <f>IF(OR($A97="",$I97="",$M97=""),"",ROUND($I97*$M97,2))</f>
        <v/>
      </c>
      <c r="T97" s="9">
        <f>IF($A97="","",IF(OR(COUNT($Q97:$S97)&lt;3,$N97=""),"",ROUND(SUM($Q97:$S97,$N97),2)))</f>
        <v/>
      </c>
      <c r="U97" s="9">
        <f>IF(OR($A97="",$O97="",$T97=""),"",ROUND($O97-$T97,2))</f>
        <v/>
      </c>
      <c r="V97" s="19">
        <f>IF(OR($A97="",$O97="",$U97=""),"",IFERROR($U97/$O97,""))</f>
        <v/>
      </c>
      <c r="W97" s="20">
        <f>IF($A97="","",IF(OR($O97="",$T97="",$U97="",$V97=""),"Eingaben prüfen",IF($U97&lt;0,"Deckungsbeitrag negativ",IF($U97&lt;'Parameter'!$B$5,"DB unter Mindestwert",IF($V97&lt;'Parameter'!$B$4,"Quote unter Ziel","Quote erreicht")))))</f>
        <v/>
      </c>
      <c r="X97" s="13" t="n"/>
    </row>
    <row r="98" ht="21" customHeight="1">
      <c r="A98" s="13" t="n"/>
      <c r="B98" s="14" t="n"/>
      <c r="C98" s="13" t="n"/>
      <c r="D98" s="13" t="n"/>
      <c r="E98" s="13" t="n"/>
      <c r="F98" s="15" t="n"/>
      <c r="G98" s="13" t="n"/>
      <c r="H98" s="16" t="n"/>
      <c r="I98" s="17" t="n"/>
      <c r="J98" s="15" t="n"/>
      <c r="K98" s="8">
        <f>IF($A98="","",IFERROR(VLOOKUP($E98,'Parameter'!$A$12:$B$15,2,FALSE),""))</f>
        <v/>
      </c>
      <c r="L98" s="16" t="n"/>
      <c r="M98" s="16" t="n"/>
      <c r="N98" s="16" t="n"/>
      <c r="O98" s="8">
        <f>IF(OR($A98="",$F98="",$H98="",$I98=""),"",ROUND($F98*$H98*$I98,2))</f>
        <v/>
      </c>
      <c r="P98" s="11">
        <f>IF(OR($A98="",$I98="",$J98=""),"",ROUND($I98*$J98,2))</f>
        <v/>
      </c>
      <c r="Q98" s="8">
        <f>IF(OR($A98="",$P98="",$K98=""),"",ROUND($P98*$K98,2))</f>
        <v/>
      </c>
      <c r="R98" s="8">
        <f>IF(OR($A98="",$I98="",$L98=""),"",ROUND($I98*$L98,2))</f>
        <v/>
      </c>
      <c r="S98" s="8">
        <f>IF(OR($A98="",$I98="",$M98=""),"",ROUND($I98*$M98,2))</f>
        <v/>
      </c>
      <c r="T98" s="8">
        <f>IF($A98="","",IF(OR(COUNT($Q98:$S98)&lt;3,$N98=""),"",ROUND(SUM($Q98:$S98,$N98),2)))</f>
        <v/>
      </c>
      <c r="U98" s="8">
        <f>IF(OR($A98="",$O98="",$T98=""),"",ROUND($O98-$T98,2))</f>
        <v/>
      </c>
      <c r="V98" s="21">
        <f>IF(OR($A98="",$O98="",$U98=""),"",IFERROR($U98/$O98,""))</f>
        <v/>
      </c>
      <c r="W98" s="22">
        <f>IF($A98="","",IF(OR($O98="",$T98="",$U98="",$V98=""),"Eingaben prüfen",IF($U98&lt;0,"Deckungsbeitrag negativ",IF($U98&lt;'Parameter'!$B$5,"DB unter Mindestwert",IF($V98&lt;'Parameter'!$B$4,"Quote unter Ziel","Quote erreicht")))))</f>
        <v/>
      </c>
      <c r="X98" s="13" t="n"/>
    </row>
    <row r="99" ht="21" customHeight="1">
      <c r="A99" s="13" t="n"/>
      <c r="B99" s="14" t="n"/>
      <c r="C99" s="13" t="n"/>
      <c r="D99" s="13" t="n"/>
      <c r="E99" s="13" t="n"/>
      <c r="F99" s="15" t="n"/>
      <c r="G99" s="13" t="n"/>
      <c r="H99" s="16" t="n"/>
      <c r="I99" s="17" t="n"/>
      <c r="J99" s="15" t="n"/>
      <c r="K99" s="9">
        <f>IF($A99="","",IFERROR(VLOOKUP($E99,'Parameter'!$A$12:$B$15,2,FALSE),""))</f>
        <v/>
      </c>
      <c r="L99" s="16" t="n"/>
      <c r="M99" s="16" t="n"/>
      <c r="N99" s="16" t="n"/>
      <c r="O99" s="9">
        <f>IF(OR($A99="",$F99="",$H99="",$I99=""),"",ROUND($F99*$H99*$I99,2))</f>
        <v/>
      </c>
      <c r="P99" s="18">
        <f>IF(OR($A99="",$I99="",$J99=""),"",ROUND($I99*$J99,2))</f>
        <v/>
      </c>
      <c r="Q99" s="9">
        <f>IF(OR($A99="",$P99="",$K99=""),"",ROUND($P99*$K99,2))</f>
        <v/>
      </c>
      <c r="R99" s="9">
        <f>IF(OR($A99="",$I99="",$L99=""),"",ROUND($I99*$L99,2))</f>
        <v/>
      </c>
      <c r="S99" s="9">
        <f>IF(OR($A99="",$I99="",$M99=""),"",ROUND($I99*$M99,2))</f>
        <v/>
      </c>
      <c r="T99" s="9">
        <f>IF($A99="","",IF(OR(COUNT($Q99:$S99)&lt;3,$N99=""),"",ROUND(SUM($Q99:$S99,$N99),2)))</f>
        <v/>
      </c>
      <c r="U99" s="9">
        <f>IF(OR($A99="",$O99="",$T99=""),"",ROUND($O99-$T99,2))</f>
        <v/>
      </c>
      <c r="V99" s="19">
        <f>IF(OR($A99="",$O99="",$U99=""),"",IFERROR($U99/$O99,""))</f>
        <v/>
      </c>
      <c r="W99" s="20">
        <f>IF($A99="","",IF(OR($O99="",$T99="",$U99="",$V99=""),"Eingaben prüfen",IF($U99&lt;0,"Deckungsbeitrag negativ",IF($U99&lt;'Parameter'!$B$5,"DB unter Mindestwert",IF($V99&lt;'Parameter'!$B$4,"Quote unter Ziel","Quote erreicht")))))</f>
        <v/>
      </c>
      <c r="X99" s="13" t="n"/>
    </row>
    <row r="100" ht="21" customHeight="1">
      <c r="A100" s="13" t="n"/>
      <c r="B100" s="14" t="n"/>
      <c r="C100" s="13" t="n"/>
      <c r="D100" s="13" t="n"/>
      <c r="E100" s="13" t="n"/>
      <c r="F100" s="15" t="n"/>
      <c r="G100" s="13" t="n"/>
      <c r="H100" s="16" t="n"/>
      <c r="I100" s="17" t="n"/>
      <c r="J100" s="15" t="n"/>
      <c r="K100" s="8">
        <f>IF($A100="","",IFERROR(VLOOKUP($E100,'Parameter'!$A$12:$B$15,2,FALSE),""))</f>
        <v/>
      </c>
      <c r="L100" s="16" t="n"/>
      <c r="M100" s="16" t="n"/>
      <c r="N100" s="16" t="n"/>
      <c r="O100" s="8">
        <f>IF(OR($A100="",$F100="",$H100="",$I100=""),"",ROUND($F100*$H100*$I100,2))</f>
        <v/>
      </c>
      <c r="P100" s="11">
        <f>IF(OR($A100="",$I100="",$J100=""),"",ROUND($I100*$J100,2))</f>
        <v/>
      </c>
      <c r="Q100" s="8">
        <f>IF(OR($A100="",$P100="",$K100=""),"",ROUND($P100*$K100,2))</f>
        <v/>
      </c>
      <c r="R100" s="8">
        <f>IF(OR($A100="",$I100="",$L100=""),"",ROUND($I100*$L100,2))</f>
        <v/>
      </c>
      <c r="S100" s="8">
        <f>IF(OR($A100="",$I100="",$M100=""),"",ROUND($I100*$M100,2))</f>
        <v/>
      </c>
      <c r="T100" s="8">
        <f>IF($A100="","",IF(OR(COUNT($Q100:$S100)&lt;3,$N100=""),"",ROUND(SUM($Q100:$S100,$N100),2)))</f>
        <v/>
      </c>
      <c r="U100" s="8">
        <f>IF(OR($A100="",$O100="",$T100=""),"",ROUND($O100-$T100,2))</f>
        <v/>
      </c>
      <c r="V100" s="21">
        <f>IF(OR($A100="",$O100="",$U100=""),"",IFERROR($U100/$O100,""))</f>
        <v/>
      </c>
      <c r="W100" s="22">
        <f>IF($A100="","",IF(OR($O100="",$T100="",$U100="",$V100=""),"Eingaben prüfen",IF($U100&lt;0,"Deckungsbeitrag negativ",IF($U100&lt;'Parameter'!$B$5,"DB unter Mindestwert",IF($V100&lt;'Parameter'!$B$4,"Quote unter Ziel","Quote erreicht")))))</f>
        <v/>
      </c>
      <c r="X100" s="13" t="n"/>
    </row>
    <row r="101" ht="21" customHeight="1">
      <c r="A101" s="13" t="n"/>
      <c r="B101" s="14" t="n"/>
      <c r="C101" s="13" t="n"/>
      <c r="D101" s="13" t="n"/>
      <c r="E101" s="13" t="n"/>
      <c r="F101" s="15" t="n"/>
      <c r="G101" s="13" t="n"/>
      <c r="H101" s="16" t="n"/>
      <c r="I101" s="17" t="n"/>
      <c r="J101" s="15" t="n"/>
      <c r="K101" s="9">
        <f>IF($A101="","",IFERROR(VLOOKUP($E101,'Parameter'!$A$12:$B$15,2,FALSE),""))</f>
        <v/>
      </c>
      <c r="L101" s="16" t="n"/>
      <c r="M101" s="16" t="n"/>
      <c r="N101" s="16" t="n"/>
      <c r="O101" s="9">
        <f>IF(OR($A101="",$F101="",$H101="",$I101=""),"",ROUND($F101*$H101*$I101,2))</f>
        <v/>
      </c>
      <c r="P101" s="18">
        <f>IF(OR($A101="",$I101="",$J101=""),"",ROUND($I101*$J101,2))</f>
        <v/>
      </c>
      <c r="Q101" s="9">
        <f>IF(OR($A101="",$P101="",$K101=""),"",ROUND($P101*$K101,2))</f>
        <v/>
      </c>
      <c r="R101" s="9">
        <f>IF(OR($A101="",$I101="",$L101=""),"",ROUND($I101*$L101,2))</f>
        <v/>
      </c>
      <c r="S101" s="9">
        <f>IF(OR($A101="",$I101="",$M101=""),"",ROUND($I101*$M101,2))</f>
        <v/>
      </c>
      <c r="T101" s="9">
        <f>IF($A101="","",IF(OR(COUNT($Q101:$S101)&lt;3,$N101=""),"",ROUND(SUM($Q101:$S101,$N101),2)))</f>
        <v/>
      </c>
      <c r="U101" s="9">
        <f>IF(OR($A101="",$O101="",$T101=""),"",ROUND($O101-$T101,2))</f>
        <v/>
      </c>
      <c r="V101" s="19">
        <f>IF(OR($A101="",$O101="",$U101=""),"",IFERROR($U101/$O101,""))</f>
        <v/>
      </c>
      <c r="W101" s="20">
        <f>IF($A101="","",IF(OR($O101="",$T101="",$U101="",$V101=""),"Eingaben prüfen",IF($U101&lt;0,"Deckungsbeitrag negativ",IF($U101&lt;'Parameter'!$B$5,"DB unter Mindestwert",IF($V101&lt;'Parameter'!$B$4,"Quote unter Ziel","Quote erreicht")))))</f>
        <v/>
      </c>
      <c r="X101" s="13" t="n"/>
    </row>
    <row r="102" ht="21" customHeight="1">
      <c r="A102" s="13" t="n"/>
      <c r="B102" s="14" t="n"/>
      <c r="C102" s="13" t="n"/>
      <c r="D102" s="13" t="n"/>
      <c r="E102" s="13" t="n"/>
      <c r="F102" s="15" t="n"/>
      <c r="G102" s="13" t="n"/>
      <c r="H102" s="16" t="n"/>
      <c r="I102" s="17" t="n"/>
      <c r="J102" s="15" t="n"/>
      <c r="K102" s="8">
        <f>IF($A102="","",IFERROR(VLOOKUP($E102,'Parameter'!$A$12:$B$15,2,FALSE),""))</f>
        <v/>
      </c>
      <c r="L102" s="16" t="n"/>
      <c r="M102" s="16" t="n"/>
      <c r="N102" s="16" t="n"/>
      <c r="O102" s="8">
        <f>IF(OR($A102="",$F102="",$H102="",$I102=""),"",ROUND($F102*$H102*$I102,2))</f>
        <v/>
      </c>
      <c r="P102" s="11">
        <f>IF(OR($A102="",$I102="",$J102=""),"",ROUND($I102*$J102,2))</f>
        <v/>
      </c>
      <c r="Q102" s="8">
        <f>IF(OR($A102="",$P102="",$K102=""),"",ROUND($P102*$K102,2))</f>
        <v/>
      </c>
      <c r="R102" s="8">
        <f>IF(OR($A102="",$I102="",$L102=""),"",ROUND($I102*$L102,2))</f>
        <v/>
      </c>
      <c r="S102" s="8">
        <f>IF(OR($A102="",$I102="",$M102=""),"",ROUND($I102*$M102,2))</f>
        <v/>
      </c>
      <c r="T102" s="8">
        <f>IF($A102="","",IF(OR(COUNT($Q102:$S102)&lt;3,$N102=""),"",ROUND(SUM($Q102:$S102,$N102),2)))</f>
        <v/>
      </c>
      <c r="U102" s="8">
        <f>IF(OR($A102="",$O102="",$T102=""),"",ROUND($O102-$T102,2))</f>
        <v/>
      </c>
      <c r="V102" s="21">
        <f>IF(OR($A102="",$O102="",$U102=""),"",IFERROR($U102/$O102,""))</f>
        <v/>
      </c>
      <c r="W102" s="22">
        <f>IF($A102="","",IF(OR($O102="",$T102="",$U102="",$V102=""),"Eingaben prüfen",IF($U102&lt;0,"Deckungsbeitrag negativ",IF($U102&lt;'Parameter'!$B$5,"DB unter Mindestwert",IF($V102&lt;'Parameter'!$B$4,"Quote unter Ziel","Quote erreicht")))))</f>
        <v/>
      </c>
      <c r="X102" s="13" t="n"/>
    </row>
    <row r="103" ht="21" customHeight="1">
      <c r="A103" s="13" t="n"/>
      <c r="B103" s="14" t="n"/>
      <c r="C103" s="13" t="n"/>
      <c r="D103" s="13" t="n"/>
      <c r="E103" s="13" t="n"/>
      <c r="F103" s="15" t="n"/>
      <c r="G103" s="13" t="n"/>
      <c r="H103" s="16" t="n"/>
      <c r="I103" s="17" t="n"/>
      <c r="J103" s="15" t="n"/>
      <c r="K103" s="9">
        <f>IF($A103="","",IFERROR(VLOOKUP($E103,'Parameter'!$A$12:$B$15,2,FALSE),""))</f>
        <v/>
      </c>
      <c r="L103" s="16" t="n"/>
      <c r="M103" s="16" t="n"/>
      <c r="N103" s="16" t="n"/>
      <c r="O103" s="9">
        <f>IF(OR($A103="",$F103="",$H103="",$I103=""),"",ROUND($F103*$H103*$I103,2))</f>
        <v/>
      </c>
      <c r="P103" s="18">
        <f>IF(OR($A103="",$I103="",$J103=""),"",ROUND($I103*$J103,2))</f>
        <v/>
      </c>
      <c r="Q103" s="9">
        <f>IF(OR($A103="",$P103="",$K103=""),"",ROUND($P103*$K103,2))</f>
        <v/>
      </c>
      <c r="R103" s="9">
        <f>IF(OR($A103="",$I103="",$L103=""),"",ROUND($I103*$L103,2))</f>
        <v/>
      </c>
      <c r="S103" s="9">
        <f>IF(OR($A103="",$I103="",$M103=""),"",ROUND($I103*$M103,2))</f>
        <v/>
      </c>
      <c r="T103" s="9">
        <f>IF($A103="","",IF(OR(COUNT($Q103:$S103)&lt;3,$N103=""),"",ROUND(SUM($Q103:$S103,$N103),2)))</f>
        <v/>
      </c>
      <c r="U103" s="9">
        <f>IF(OR($A103="",$O103="",$T103=""),"",ROUND($O103-$T103,2))</f>
        <v/>
      </c>
      <c r="V103" s="19">
        <f>IF(OR($A103="",$O103="",$U103=""),"",IFERROR($U103/$O103,""))</f>
        <v/>
      </c>
      <c r="W103" s="20">
        <f>IF($A103="","",IF(OR($O103="",$T103="",$U103="",$V103=""),"Eingaben prüfen",IF($U103&lt;0,"Deckungsbeitrag negativ",IF($U103&lt;'Parameter'!$B$5,"DB unter Mindestwert",IF($V103&lt;'Parameter'!$B$4,"Quote unter Ziel","Quote erreicht")))))</f>
        <v/>
      </c>
      <c r="X103" s="13" t="n"/>
    </row>
    <row r="104" ht="21" customHeight="1">
      <c r="A104" s="13" t="n"/>
      <c r="B104" s="14" t="n"/>
      <c r="C104" s="13" t="n"/>
      <c r="D104" s="13" t="n"/>
      <c r="E104" s="13" t="n"/>
      <c r="F104" s="15" t="n"/>
      <c r="G104" s="13" t="n"/>
      <c r="H104" s="16" t="n"/>
      <c r="I104" s="17" t="n"/>
      <c r="J104" s="15" t="n"/>
      <c r="K104" s="8">
        <f>IF($A104="","",IFERROR(VLOOKUP($E104,'Parameter'!$A$12:$B$15,2,FALSE),""))</f>
        <v/>
      </c>
      <c r="L104" s="16" t="n"/>
      <c r="M104" s="16" t="n"/>
      <c r="N104" s="16" t="n"/>
      <c r="O104" s="8">
        <f>IF(OR($A104="",$F104="",$H104="",$I104=""),"",ROUND($F104*$H104*$I104,2))</f>
        <v/>
      </c>
      <c r="P104" s="11">
        <f>IF(OR($A104="",$I104="",$J104=""),"",ROUND($I104*$J104,2))</f>
        <v/>
      </c>
      <c r="Q104" s="8">
        <f>IF(OR($A104="",$P104="",$K104=""),"",ROUND($P104*$K104,2))</f>
        <v/>
      </c>
      <c r="R104" s="8">
        <f>IF(OR($A104="",$I104="",$L104=""),"",ROUND($I104*$L104,2))</f>
        <v/>
      </c>
      <c r="S104" s="8">
        <f>IF(OR($A104="",$I104="",$M104=""),"",ROUND($I104*$M104,2))</f>
        <v/>
      </c>
      <c r="T104" s="8">
        <f>IF($A104="","",IF(OR(COUNT($Q104:$S104)&lt;3,$N104=""),"",ROUND(SUM($Q104:$S104,$N104),2)))</f>
        <v/>
      </c>
      <c r="U104" s="8">
        <f>IF(OR($A104="",$O104="",$T104=""),"",ROUND($O104-$T104,2))</f>
        <v/>
      </c>
      <c r="V104" s="21">
        <f>IF(OR($A104="",$O104="",$U104=""),"",IFERROR($U104/$O104,""))</f>
        <v/>
      </c>
      <c r="W104" s="22">
        <f>IF($A104="","",IF(OR($O104="",$T104="",$U104="",$V104=""),"Eingaben prüfen",IF($U104&lt;0,"Deckungsbeitrag negativ",IF($U104&lt;'Parameter'!$B$5,"DB unter Mindestwert",IF($V104&lt;'Parameter'!$B$4,"Quote unter Ziel","Quote erreicht")))))</f>
        <v/>
      </c>
      <c r="X104" s="13" t="n"/>
    </row>
  </sheetData>
  <autoFilter ref="A4:X104"/>
  <mergeCells count="1">
    <mergeCell ref="A1:X1"/>
  </mergeCells>
  <conditionalFormatting sqref="A5:A104">
    <cfRule type="expression" priority="1" dxfId="0">
      <formula>AND($A5&lt;&gt;"",COUNTIF($A$5:$A$104,$A5)&gt;1)</formula>
    </cfRule>
  </conditionalFormatting>
  <conditionalFormatting sqref="U5:U104">
    <cfRule type="expression" priority="2" dxfId="0">
      <formula>AND($A5&lt;&gt;"",ISNUMBER($U5),$U5&lt;0)</formula>
    </cfRule>
  </conditionalFormatting>
  <conditionalFormatting sqref="V5:V104">
    <cfRule type="expression" priority="3" dxfId="0">
      <formula>AND($A5&lt;&gt;"",ISNUMBER($V5),$V5&lt;INDIRECT("'Parameter'!$B$4"))</formula>
    </cfRule>
  </conditionalFormatting>
  <conditionalFormatting sqref="W5:W104">
    <cfRule type="expression" priority="4" dxfId="0">
      <formula>OR($W5="Eingaben prüfen",$W5="Deckungsbeitrag negativ",$W5="DB unter Mindestwert",$W5="Quote unter Ziel")</formula>
    </cfRule>
    <cfRule type="expression" priority="5" dxfId="1">
      <formula>$W5="Quote erreicht"</formula>
    </cfRule>
  </conditionalFormatting>
  <conditionalFormatting sqref="X5:X104">
    <cfRule type="expression" priority="6" dxfId="1">
      <formula>$X5="Freigegeben"</formula>
    </cfRule>
  </conditionalFormatting>
  <dataValidations count="7">
    <dataValidation sqref="B5:B104" showDropDown="0" showInputMessage="0" showErrorMessage="1" allowBlank="0" errorTitle="Ungültiges Datum" error="Bitte ein Datum im vorgesehenen Prüfzeitraum eingeben." type="date" operator="between">
      <formula1>DATE(2025,1,1)</formula1>
      <formula2>DATE(2028,12,31)</formula2>
    </dataValidation>
    <dataValidation sqref="F5:F104" showDropDown="0" showInputMessage="0" showErrorMessage="1" allowBlank="0" errorTitle="Ungültige Menge" error="Die Menge muss größer als 0 sein." type="decimal" operator="greaterThan">
      <formula1>0</formula1>
    </dataValidation>
    <dataValidation sqref="H5:H104" showDropDown="0" showInputMessage="0" showErrorMessage="1" allowBlank="0" errorTitle="Ungültiger Preis" error="Der Preis je Einheit muss größer als 0 sein." type="decimal" operator="greaterThan">
      <formula1>0</formula1>
    </dataValidation>
    <dataValidation sqref="I5:I104" showDropDown="0" showInputMessage="0" showErrorMessage="1" allowBlank="0" errorTitle="Ungültige Einsatzzahl" error="Die Einsatzzahl liegt außerhalb der sichtbaren Kalkulationsgrenze." type="whole" operator="between">
      <formula1>1</formula1>
      <formula2>INDIRECT("'Parameter'!$B$7")</formula2>
    </dataValidation>
    <dataValidation sqref="J5:J104" showDropDown="0" showInputMessage="0" showErrorMessage="1" allowBlank="0" errorTitle="Ungültige Stundenangabe" error="Die Stunden je Einsatz liegen außerhalb der sichtbaren Kalkulationsgrenze." type="decimal" operator="between">
      <formula1>0.01</formula1>
      <formula2>INDIRECT("'Parameter'!$B$6")</formula2>
    </dataValidation>
    <dataValidation sqref="L5:N104" showDropDown="0" showInputMessage="0" showErrorMessage="1" allowBlank="0" errorTitle="Ungültiger Kostenwert" error="Variable Kosten dürfen nicht negativ eingegeben werden." type="decimal" operator="greaterThanOrEqual">
      <formula1>0</formula1>
    </dataValidation>
    <dataValidation sqref="X5:X104" showDropDown="0" showInputMessage="1" showErrorMessage="1" allowBlank="0" errorTitle="Ungültiger Status" error="Bitte einen sichtbaren Status aus dem Blatt Parameter wählen." promptTitle="Manueller Status" prompt="Status nach manueller Prüfung auswählen." type="list">
      <formula1>INDIRECT("'Parameter'!$E$12:$E$15")</formula1>
    </dataValidation>
  </dataValidations>
  <pageMargins left="0.25" right="0.25" top="0.5" bottom="0.5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56A2D"/>
    <outlinePr summaryBelow="1" summaryRight="1"/>
    <pageSetUpPr/>
  </sheetPr>
  <dimension ref="A1:F15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15" customWidth="1" min="3" max="3"/>
    <col width="49" customWidth="1" min="4" max="4"/>
    <col width="21" customWidth="1" min="5" max="5"/>
    <col width="48" customWidth="1" min="6" max="6"/>
  </cols>
  <sheetData>
    <row r="1" ht="28" customHeight="1">
      <c r="A1" s="1" t="inlineStr">
        <is>
          <t>Parameter und stabile Listen</t>
        </is>
      </c>
      <c r="B1" s="30" t="n"/>
      <c r="C1" s="30" t="n"/>
      <c r="D1" s="30" t="n"/>
      <c r="E1" s="30" t="n"/>
      <c r="F1" s="31" t="n"/>
    </row>
    <row r="2" ht="22" customHeight="1">
      <c r="A2" s="2" t="inlineStr">
        <is>
          <t>Grüne Zellen enthalten änderbare Beispielannahmen. Die Werte stellen keine Tarif-, Steuer-, Vertrags-, Arbeitsschutz- oder Rechtsbewertung dar.</t>
        </is>
      </c>
    </row>
    <row r="3">
      <c r="A3" s="3" t="inlineStr">
        <is>
          <t>Annahme</t>
        </is>
      </c>
      <c r="B3" s="3" t="inlineStr">
        <is>
          <t>Wert</t>
        </is>
      </c>
      <c r="C3" s="3" t="inlineStr">
        <is>
          <t>Einheit</t>
        </is>
      </c>
      <c r="D3" s="3" t="inlineStr">
        <is>
          <t>Verwendung</t>
        </is>
      </c>
    </row>
    <row r="4" ht="23" customHeight="1">
      <c r="A4" s="4" t="inlineStr">
        <is>
          <t>Ziel-DB-Quote</t>
        </is>
      </c>
      <c r="B4" s="23" t="n">
        <v>0.15</v>
      </c>
      <c r="C4" s="4" t="inlineStr">
        <is>
          <t>%</t>
        </is>
      </c>
      <c r="D4" s="4" t="inlineStr">
        <is>
          <t>Vergleich für den Kalkulationshinweis</t>
        </is>
      </c>
    </row>
    <row r="5" ht="23" customHeight="1">
      <c r="A5" s="6" t="inlineStr">
        <is>
          <t>Mindest-Deckungsbeitrag je Auftrag</t>
        </is>
      </c>
      <c r="B5" s="16" t="n">
        <v>100</v>
      </c>
      <c r="C5" s="6" t="inlineStr">
        <is>
          <t>€</t>
        </is>
      </c>
      <c r="D5" s="6" t="inlineStr">
        <is>
          <t>Untergrenze vor Prüfung der Zielquote</t>
        </is>
      </c>
    </row>
    <row r="6" ht="23" customHeight="1">
      <c r="A6" s="4" t="inlineStr">
        <is>
          <t>Maximal plausible Stunden je Einsatz</t>
        </is>
      </c>
      <c r="B6" s="15" t="n">
        <v>12</v>
      </c>
      <c r="C6" s="4" t="inlineStr">
        <is>
          <t>Stunden</t>
        </is>
      </c>
      <c r="D6" s="4" t="inlineStr">
        <is>
          <t>Obere Eingabegrenze für die Auftragskalkulation</t>
        </is>
      </c>
    </row>
    <row r="7" ht="23" customHeight="1">
      <c r="A7" s="6" t="inlineStr">
        <is>
          <t>Maximal plausible Einsätze je Kalkulation</t>
        </is>
      </c>
      <c r="B7" s="24" t="n">
        <v>366</v>
      </c>
      <c r="C7" s="6" t="inlineStr">
        <is>
          <t>Anzahl</t>
        </is>
      </c>
      <c r="D7" s="6" t="inlineStr">
        <is>
          <t>Obere Eingabegrenze für die Auftragskalkulation</t>
        </is>
      </c>
    </row>
    <row r="8"/>
    <row r="9"/>
    <row r="10">
      <c r="A10" s="25" t="inlineStr">
        <is>
          <t>Beispielhafte variable Personalkostensätze</t>
        </is>
      </c>
      <c r="E10" s="25" t="inlineStr">
        <is>
          <t>Stabile Statuswerte</t>
        </is>
      </c>
    </row>
    <row r="11">
      <c r="A11" s="3" t="inlineStr">
        <is>
          <t>Zuständigkeit</t>
        </is>
      </c>
      <c r="B11" s="3" t="inlineStr">
        <is>
          <t>Variabler Satz</t>
        </is>
      </c>
      <c r="C11" s="3" t="inlineStr">
        <is>
          <t>Einheit</t>
        </is>
      </c>
      <c r="E11" s="3" t="inlineStr">
        <is>
          <t>Statuswert</t>
        </is>
      </c>
      <c r="F11" s="3" t="inlineStr">
        <is>
          <t>Bedeutung</t>
        </is>
      </c>
    </row>
    <row r="12" ht="28" customHeight="1">
      <c r="A12" s="26" t="inlineStr">
        <is>
          <t>Team Nordlicht</t>
        </is>
      </c>
      <c r="B12" s="16" t="n">
        <v>25.8</v>
      </c>
      <c r="C12" s="4" t="inlineStr">
        <is>
          <t>€/Std.</t>
        </is>
      </c>
      <c r="E12" s="27" t="inlineStr">
        <is>
          <t>Offen</t>
        </is>
      </c>
      <c r="F12" s="28" t="inlineStr">
        <is>
          <t>Kalkulation noch nicht abschließend geprüft</t>
        </is>
      </c>
    </row>
    <row r="13" ht="28" customHeight="1">
      <c r="A13" s="26" t="inlineStr">
        <is>
          <t>Team Südhang</t>
        </is>
      </c>
      <c r="B13" s="16" t="n">
        <v>26.4</v>
      </c>
      <c r="C13" s="6" t="inlineStr">
        <is>
          <t>€/Std.</t>
        </is>
      </c>
      <c r="E13" s="27" t="inlineStr">
        <is>
          <t>Geprüft</t>
        </is>
      </c>
      <c r="F13" s="29" t="inlineStr">
        <is>
          <t>Werte wurden manuell geprüft</t>
        </is>
      </c>
    </row>
    <row r="14" ht="28" customHeight="1">
      <c r="A14" s="26" t="inlineStr">
        <is>
          <t>Team Spezial</t>
        </is>
      </c>
      <c r="B14" s="16" t="n">
        <v>31.2</v>
      </c>
      <c r="C14" s="4" t="inlineStr">
        <is>
          <t>€/Std.</t>
        </is>
      </c>
      <c r="E14" s="27" t="inlineStr">
        <is>
          <t>Freigegeben</t>
        </is>
      </c>
      <c r="F14" s="28" t="inlineStr">
        <is>
          <t>Auftrag wurde manuell freigegeben</t>
        </is>
      </c>
    </row>
    <row r="15" ht="28" customHeight="1">
      <c r="A15" s="26" t="inlineStr">
        <is>
          <t>Partnergruppe Beispiel</t>
        </is>
      </c>
      <c r="B15" s="16" t="n">
        <v>34.5</v>
      </c>
      <c r="C15" s="6" t="inlineStr">
        <is>
          <t>€/Std.</t>
        </is>
      </c>
      <c r="E15" s="27" t="inlineStr">
        <is>
          <t>Zurückgestellt</t>
        </is>
      </c>
      <c r="F15" s="29" t="inlineStr">
        <is>
          <t>Entscheidung wurde manuell zurückgestellt</t>
        </is>
      </c>
    </row>
  </sheetData>
  <mergeCells count="1">
    <mergeCell ref="A1:F1"/>
  </mergeCells>
  <dataValidations count="5">
    <dataValidation sqref="B4" showDropDown="0" showInputMessage="0" showErrorMessage="1" allowBlank="0" errorTitle="Ungültige Zielquote" error="Die Zielquote muss zwischen 0 % und 100 % liegen." type="decimal" operator="between">
      <formula1>0</formula1>
      <formula2>1</formula2>
    </dataValidation>
    <dataValidation sqref="B5" showDropDown="0" showInputMessage="0" showErrorMessage="1" allowBlank="0" errorTitle="Ungültiger Mindestwert" error="Bitte einen Betrag zwischen -100.000 € und 100.000 € eingeben." type="decimal" operator="between">
      <formula1>-100000</formula1>
      <formula2>100000</formula2>
    </dataValidation>
    <dataValidation sqref="B6" showDropDown="0" showInputMessage="0" showErrorMessage="1" allowBlank="0" errorTitle="Ungültige Stundengrenze" error="Die Stundengrenze muss zwischen 0,01 und 24 liegen." type="decimal" operator="between">
      <formula1>0.01</formula1>
      <formula2>24</formula2>
    </dataValidation>
    <dataValidation sqref="B7" showDropDown="0" showInputMessage="0" showErrorMessage="1" allowBlank="0" errorTitle="Ungültige Einsatzgrenze" error="Die Einsatzgrenze muss zwischen 1 und 1.000 liegen." type="whole" operator="between">
      <formula1>1</formula1>
      <formula2>1000</formula2>
    </dataValidation>
    <dataValidation sqref="B12:B15" showDropDown="0" showInputMessage="0" showErrorMessage="1" allowBlank="0" errorTitle="Ungültiger Kostensatz" error="Der variable Kostensatz muss größer als 0 sein." type="decimal" operator="between">
      <formula1>0.01</formula1>
      <formula2>1000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Vorlagenbetrieb</dc:creator>
  <dc:title xmlns:dc="http://purl.org/dc/elements/1.1/">Deckungsbeitrag Reinigungsauftrag Excel</dc:title>
  <dc:subject xmlns:dc="http://purl.org/dc/elements/1.1/">Kalkulation des Deckungsbeitrags fiktiver Reinigungsaufträge</dc:subject>
  <dcterms:created xmlns:dcterms="http://purl.org/dc/terms/" xmlns:xsi="http://www.w3.org/2001/XMLSchema-instance" xsi:type="dcterms:W3CDTF">2026-09-09T16:22:13Z</dcterms:created>
  <dcterms:modified xmlns:dcterms="http://purl.org/dc/terms/" xmlns:xsi="http://www.w3.org/2001/XMLSchema-instance" xsi:type="dcterms:W3CDTF">2026-09-09T16:22:14+00:00Z</dcterms:modified>
</cp:coreProperties>
</file>