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Einstellungen" sheetId="2" state="visible" r:id="rId2"/>
    <sheet xmlns:r="http://schemas.openxmlformats.org/officeDocument/2006/relationships" name="Zahlungsplan" sheetId="3" state="visible" r:id="rId3"/>
    <sheet xmlns:r="http://schemas.openxmlformats.org/officeDocument/2006/relationships" name="Vorschau" sheetId="4" state="visible" r:id="rId4"/>
  </sheets>
  <definedNames>
    <definedName name="_xlnm._FilterDatabase" localSheetId="2" hidden="1">'Zahlungsplan'!$A$1:$K$201</definedName>
    <definedName name="_xlnm._FilterDatabase" localSheetId="3" hidden="1">'Vorschau'!$A$8:$G$374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.##0,00 &quot;€&quot;;-#.##0,00 &quot;€&quot;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4"/>
    </font>
    <font>
      <name val="Aptos"/>
      <b val="1"/>
      <color rgb="00FFFFFF"/>
      <sz val="10"/>
    </font>
    <font>
      <name val="Aptos"/>
      <color rgb="001F2D26"/>
      <sz val="10"/>
    </font>
    <font>
      <name val="Aptos"/>
      <b val="1"/>
      <color rgb="001F2D26"/>
      <sz val="10"/>
    </font>
  </fonts>
  <fills count="8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E7E6E6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FFF2CC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0" fillId="0" borderId="1" pivotButton="0" quotePrefix="0" xfId="0"/>
    <xf numFmtId="0" fontId="3" fillId="4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64" fontId="3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5" fontId="3" fillId="7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top" wrapText="1"/>
    </xf>
    <xf numFmtId="164" fontId="3" fillId="7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Aptos"/>
        <b val="1"/>
        <color rgb="00B56A2D"/>
        <sz val="10"/>
      </font>
      <fill>
        <patternFill patternType="solid">
          <fgColor rgb="00FCE4D6"/>
        </patternFill>
      </fill>
    </dxf>
    <dxf>
      <font>
        <name val="Aptos"/>
        <b val="1"/>
        <color rgb="009C0006"/>
        <sz val="10"/>
      </font>
      <fill>
        <patternFill patternType="solid">
          <fgColor rgb="00F4CCCC"/>
        </patternFill>
      </fill>
    </dxf>
    <dxf>
      <font>
        <name val="Aptos"/>
        <i val="1"/>
        <color rgb="007F7F7F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Projizierter Kontostand</a:t>
            </a:r>
          </a:p>
        </rich>
      </tx>
    </title>
    <plotArea>
      <lineChart>
        <grouping val="standard"/>
        <ser>
          <idx val="0"/>
          <order val="0"/>
          <tx>
            <strRef>
              <f>'Vorschau'!E8</f>
            </strRef>
          </tx>
          <spPr>
            <a:ln xmlns:a="http://schemas.openxmlformats.org/drawingml/2006/main" w="28575">
              <a:solidFill>
                <a:srgbClr val="2F6B4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'Vorschau'!$A$9:$A$99</f>
            </numRef>
          </cat>
          <val>
            <numRef>
              <f>'Vorschau'!$E$9:$E$99</f>
            </numRef>
          </val>
        </ser>
        <ser>
          <idx val="1"/>
          <order val="1"/>
          <tx>
            <strRef>
              <f>'Vorschau'!I8</f>
            </strRef>
          </tx>
          <spPr>
            <a:ln xmlns:a="http://schemas.openxmlformats.org/drawingml/2006/main" w="28575">
              <a:solidFill>
                <a:srgbClr val="B56A2D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'Vorschau'!$A$9:$A$99</f>
            </numRef>
          </cat>
          <val>
            <numRef>
              <f>'Vorschau'!$I$9:$I$99</f>
            </numRef>
          </val>
        </ser>
        <axId val="500"/>
        <axId val="100"/>
      </lineChart>
      <dateAx>
        <axId val="5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Datum</a:t>
                </a:r>
              </a:p>
            </rich>
          </tx>
        </title>
        <numFmt formatCode="dd.mm.yyyy" sourceLinked="0"/>
        <majorTickMark val="none"/>
        <minorTickMark val="none"/>
        <crossAx val="100"/>
        <majorTimeUnit val="days"/>
      </date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 (€)</a:t>
                </a:r>
              </a:p>
            </rich>
          </tx>
        </title>
        <numFmt formatCode="#.##0,0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7</row>
      <rowOff>0</rowOff>
    </from>
    <ext cx="6660000" cy="298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372A"/>
    <outlinePr summaryBelow="1" summaryRight="1"/>
    <pageSetUpPr/>
  </sheetPr>
  <dimension ref="A1:H12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4" customWidth="1" min="2" max="2"/>
    <col width="31" customWidth="1" min="3" max="3"/>
    <col width="20" customWidth="1" min="4" max="4"/>
    <col width="31" customWidth="1" min="5" max="5"/>
    <col width="21" customWidth="1" min="6" max="6"/>
    <col width="3" customWidth="1" min="7" max="7"/>
    <col width="3" customWidth="1" min="8" max="8"/>
  </cols>
  <sheetData>
    <row r="1" ht="26" customHeight="1">
      <c r="A1" s="1" t="inlineStr">
        <is>
          <t>Liquiditätsvorschau – Entscheidungsübersicht</t>
        </is>
      </c>
      <c r="B1" s="28" t="n"/>
      <c r="C1" s="28" t="n"/>
      <c r="D1" s="28" t="n"/>
      <c r="E1" s="28" t="n"/>
      <c r="F1" s="28" t="n"/>
      <c r="G1" s="28" t="n"/>
      <c r="H1" s="29" t="n"/>
    </row>
    <row r="2">
      <c r="A2" s="2" t="inlineStr">
        <is>
          <t>Vorschau ab</t>
        </is>
      </c>
      <c r="B2" s="3">
        <f>Vorschau!B2</f>
        <v/>
      </c>
      <c r="C2" s="2" t="inlineStr">
        <is>
          <t>Vorschau bis</t>
        </is>
      </c>
      <c r="D2" s="3">
        <f>Vorschau!D2</f>
        <v/>
      </c>
      <c r="E2" s="2" t="inlineStr">
        <is>
          <t>Anfangsbestand</t>
        </is>
      </c>
      <c r="F2" s="4">
        <f>Vorschau!F2</f>
        <v/>
      </c>
    </row>
    <row r="3">
      <c r="A3" s="2" t="inlineStr">
        <is>
          <t>Erwartete Einzahlungen</t>
        </is>
      </c>
      <c r="B3" s="4">
        <f>Vorschau!B3</f>
        <v/>
      </c>
      <c r="C3" s="2" t="inlineStr">
        <is>
          <t>Fällige Auszahlungen</t>
        </is>
      </c>
      <c r="D3" s="4">
        <f>Vorschau!D3</f>
        <v/>
      </c>
      <c r="E3" s="2" t="inlineStr">
        <is>
          <t>Projizierter Endbestand</t>
        </is>
      </c>
      <c r="F3" s="4">
        <f>Vorschau!F3</f>
        <v/>
      </c>
    </row>
    <row r="4">
      <c r="A4" s="2" t="inlineStr">
        <is>
          <t>Niedrigster Kontostand</t>
        </is>
      </c>
      <c r="B4" s="4">
        <f>Vorschau!B4</f>
        <v/>
      </c>
      <c r="C4" s="2" t="inlineStr">
        <is>
          <t>Datum des niedrigsten Stands</t>
        </is>
      </c>
      <c r="D4" s="3">
        <f>Vorschau!D4</f>
        <v/>
      </c>
      <c r="E4" s="2" t="inlineStr">
        <is>
          <t>Erster Tag unter Warnschwelle</t>
        </is>
      </c>
      <c r="F4" s="3">
        <f>Vorschau!F4</f>
        <v/>
      </c>
    </row>
    <row r="5">
      <c r="A5" s="2" t="inlineStr">
        <is>
          <t>Offene Vorgänge nach Vorschauende</t>
        </is>
      </c>
      <c r="B5" s="5">
        <f>Vorschau!B5</f>
        <v/>
      </c>
      <c r="C5" s="6" t="n"/>
      <c r="D5" s="6" t="n"/>
      <c r="E5" s="2" t="inlineStr">
        <is>
          <t>Warnschwelle</t>
        </is>
      </c>
      <c r="F5" s="4">
        <f>Vorschau!F5</f>
        <v/>
      </c>
    </row>
    <row r="6" ht="42" customHeight="1">
      <c r="A6" s="2" t="inlineStr">
        <is>
          <t>Planungssignal</t>
        </is>
      </c>
      <c r="B6" s="7">
        <f>IF(Einstellungen!$B$6="","Zeitraum prüfen",IF(Vorschau!$F$4&lt;&gt;"","Warnschwelle unterschritten – Maßnahmen prüfen","Keine Schwellenunterschreitung im Zeitraum"))</f>
        <v/>
      </c>
    </row>
    <row r="7"/>
    <row r="8">
      <c r="A8" s="8" t="inlineStr">
        <is>
          <t>Wichtige Planungshinweise</t>
        </is>
      </c>
    </row>
    <row r="9" ht="34" customHeight="1">
      <c r="A9" s="9" t="inlineStr">
        <is>
          <t>• Nur der Status „Offen“ beeinflusst die Vorschau.</t>
        </is>
      </c>
    </row>
    <row r="10" ht="34" customHeight="1">
      <c r="A10" s="10" t="inlineStr">
        <is>
          <t>• Überfällige offene Vorgänge werden am ersten Vorschautag berücksichtigt.</t>
        </is>
      </c>
    </row>
    <row r="11" ht="34" customHeight="1">
      <c r="A11" s="9" t="inlineStr">
        <is>
          <t>• Erledigte Zahlungen dürfen nicht zusätzlich im Anfangsbestand und als offene Zahlung enthalten sein.</t>
        </is>
      </c>
    </row>
    <row r="12" ht="34" customHeight="1">
      <c r="A12" s="10" t="inlineStr">
        <is>
          <t>• Die Vorschau basiert ausschließlich auf den eingegebenen Annahmen und ersetzt keine Buchführung oder Finanzierungsberatung.</t>
        </is>
      </c>
    </row>
  </sheetData>
  <mergeCells count="1">
    <mergeCell ref="A1:H1"/>
  </mergeCells>
  <conditionalFormatting sqref="B6">
    <cfRule type="expression" priority="1" dxfId="0">
      <formula>Vorschau!$F$4&lt;&gt;""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F6B4F"/>
    <outlinePr summaryBelow="1" summaryRight="1"/>
    <pageSetUpPr/>
  </sheetPr>
  <dimension ref="A1:F16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9" customWidth="1" min="2" max="2"/>
    <col width="3" customWidth="1" min="3" max="3"/>
    <col width="20" customWidth="1" min="4" max="4"/>
    <col width="18" customWidth="1" min="5" max="5"/>
    <col width="25" customWidth="1" min="6" max="6"/>
  </cols>
  <sheetData>
    <row r="1" ht="30" customHeight="1">
      <c r="A1" s="1" t="inlineStr">
        <is>
          <t>Anfangsbestand zu Beginn des ersten Vorschautags eingeben. Nur offene Vorgänge werden projiziert.</t>
        </is>
      </c>
      <c r="B1" s="28" t="n"/>
      <c r="C1" s="28" t="n"/>
      <c r="D1" s="28" t="n"/>
      <c r="E1" s="28" t="n"/>
      <c r="F1" s="29" t="n"/>
    </row>
    <row r="2">
      <c r="A2" s="11" t="inlineStr">
        <is>
          <t>Vorschau ab</t>
        </is>
      </c>
      <c r="B2" s="12" t="n">
        <v>46275</v>
      </c>
      <c r="D2" s="13" t="inlineStr">
        <is>
          <t>Zahlungsart</t>
        </is>
      </c>
      <c r="E2" s="13" t="inlineStr">
        <is>
          <t>Status</t>
        </is>
      </c>
      <c r="F2" s="13" t="inlineStr">
        <is>
          <t>Kategorie</t>
        </is>
      </c>
    </row>
    <row r="3">
      <c r="A3" s="11" t="inlineStr">
        <is>
          <t>Vorschau bis</t>
        </is>
      </c>
      <c r="B3" s="12" t="n">
        <v>46365</v>
      </c>
      <c r="D3" s="14" t="inlineStr">
        <is>
          <t>Einzahlung</t>
        </is>
      </c>
      <c r="E3" s="14" t="inlineStr">
        <is>
          <t>Offen</t>
        </is>
      </c>
      <c r="F3" s="14" t="inlineStr">
        <is>
          <t>Kundenrechnung</t>
        </is>
      </c>
    </row>
    <row r="4">
      <c r="A4" s="11" t="inlineStr">
        <is>
          <t>Anfangsbestand am Beginn des Vorschautags (€)</t>
        </is>
      </c>
      <c r="B4" s="15" t="n">
        <v>18500</v>
      </c>
      <c r="D4" s="16" t="inlineStr">
        <is>
          <t>Auszahlung</t>
        </is>
      </c>
      <c r="E4" s="16" t="inlineStr">
        <is>
          <t>Erledigt</t>
        </is>
      </c>
      <c r="F4" s="16" t="inlineStr">
        <is>
          <t>Sonderreinigung</t>
        </is>
      </c>
    </row>
    <row r="5">
      <c r="A5" s="11" t="inlineStr">
        <is>
          <t>Warnschwelle (€)</t>
        </is>
      </c>
      <c r="B5" s="15" t="n">
        <v>7500</v>
      </c>
      <c r="E5" s="14" t="inlineStr">
        <is>
          <t>Storniert</t>
        </is>
      </c>
      <c r="F5" s="14" t="inlineStr">
        <is>
          <t>Gutschrift</t>
        </is>
      </c>
    </row>
    <row r="6">
      <c r="A6" s="11" t="inlineStr">
        <is>
          <t>Kalendertage im Zeitraum</t>
        </is>
      </c>
      <c r="B6" s="5">
        <f>IF(OR(B2="",B3="",B3&lt;B2,B3&gt;B2+365),"",B3-B2+1)</f>
        <v/>
      </c>
      <c r="F6" s="16" t="inlineStr">
        <is>
          <t>Löhne/Gehälter</t>
        </is>
      </c>
    </row>
    <row r="7">
      <c r="F7" s="14" t="inlineStr">
        <is>
          <t>Sozialabgaben</t>
        </is>
      </c>
    </row>
    <row r="8">
      <c r="A8" s="8" t="inlineStr">
        <is>
          <t>Bedienhinweise</t>
        </is>
      </c>
      <c r="F8" s="16" t="inlineStr">
        <is>
          <t>Reinigungsmittel</t>
        </is>
      </c>
    </row>
    <row r="9" ht="38" customHeight="1">
      <c r="A9" s="9" t="inlineStr">
        <is>
          <t>• Nur der Status „Offen“ beeinflusst die Vorschau.</t>
        </is>
      </c>
      <c r="F9" s="14" t="inlineStr">
        <is>
          <t>Fahrzeuge</t>
        </is>
      </c>
    </row>
    <row r="10" ht="38" customHeight="1">
      <c r="A10" s="10" t="inlineStr">
        <is>
          <t>• Überfällige offene Vorgänge werden am ersten Vorschautag berücksichtigt.</t>
        </is>
      </c>
      <c r="F10" s="16" t="inlineStr">
        <is>
          <t>Miete</t>
        </is>
      </c>
    </row>
    <row r="11" ht="38" customHeight="1">
      <c r="A11" s="9" t="inlineStr">
        <is>
          <t>• Erledigte Zahlungen dürfen nicht zusätzlich im Anfangsbestand und als offene Zahlung enthalten sein.</t>
        </is>
      </c>
      <c r="F11" s="14" t="inlineStr">
        <is>
          <t>Versicherungen</t>
        </is>
      </c>
    </row>
    <row r="12" ht="38" customHeight="1">
      <c r="A12" s="10" t="inlineStr">
        <is>
          <t>• Für regelmäßige Zahlungen ist jeder einzelne Fälligkeitstermin als eigene Zeile einzutragen.</t>
        </is>
      </c>
      <c r="F12" s="16" t="inlineStr">
        <is>
          <t>Energie</t>
        </is>
      </c>
    </row>
    <row r="13" ht="38" customHeight="1">
      <c r="A13" s="9" t="inlineStr">
        <is>
          <t>• Die Vorschau basiert ausschließlich auf den eingegebenen Annahmen und ersetzt keine Buchführung oder Finanzierungsberatung.</t>
        </is>
      </c>
      <c r="F13" s="14" t="inlineStr">
        <is>
          <t>Steuern/Abgaben</t>
        </is>
      </c>
    </row>
    <row r="14" ht="38" customHeight="1">
      <c r="A14" s="10" t="inlineStr">
        <is>
          <t>• Keine realen personenbezogenen Daten in Freitextfeldern erfassen, sofern sie für die Planung nicht erforderlich sind.</t>
        </is>
      </c>
      <c r="F14" s="16" t="inlineStr">
        <is>
          <t>Maschinen/Leasing</t>
        </is>
      </c>
    </row>
    <row r="15">
      <c r="F15" s="14" t="inlineStr">
        <is>
          <t>Sonstige Einzahlung</t>
        </is>
      </c>
    </row>
    <row r="16">
      <c r="F16" s="16" t="inlineStr">
        <is>
          <t>Sonstige Auszahlung</t>
        </is>
      </c>
    </row>
  </sheetData>
  <mergeCells count="1">
    <mergeCell ref="A1:F1"/>
  </mergeCells>
  <dataValidations count="4">
    <dataValidation sqref="B2" showDropDown="0" showInputMessage="1" showErrorMessage="1" allowBlank="0" errorTitle="Ungültiges Datum" error="Bitte ein Datum zwischen 01.01.2020 und 31.12.2100 eingeben." promptTitle="Vorschauanfang" prompt="Erster Kalendertag der Liquiditätsvorschau." type="date" errorStyle="stop" operator="between">
      <formula1>DATE(2020,1,1)</formula1>
      <formula2>DATE(2100,12,31)</formula2>
    </dataValidation>
    <dataValidation sqref="B3" showDropDown="0" showInputMessage="1" showErrorMessage="1" allowBlank="0" errorTitle="Ungültiger Zeitraum" error="Das Vorschauende muss am oder nach dem Anfang liegen und darf höchstens 366 Kalendertage umfassen." promptTitle="Vorschauende" prompt="Der Zeitraum darf höchstens 366 Kalendertage umfassen." type="custom" errorStyle="stop">
      <formula1>=AND(ISNUMBER(B3),B3&gt;=B2,B3&lt;=B2+365)</formula1>
    </dataValidation>
    <dataValidation sqref="B4" showDropDown="0" showInputMessage="1" showErrorMessage="1" allowBlank="0" errorTitle="Ungültiger Anfangsbestand" error="Bitte einen Betrag zwischen -10.000.000,00 € und 10.000.000,00 € eingeben." promptTitle="Anfangsbestand" prompt="Frei gewählter Kontostand zu Beginn des ersten Vorschautags." type="decimal" errorStyle="stop" operator="between">
      <formula1>-10000000</formula1>
      <formula2>10000000</formula2>
    </dataValidation>
    <dataValidation sqref="B5" showDropDown="0" showInputMessage="1" showErrorMessage="1" allowBlank="0" errorTitle="Ungültige Warnschwelle" error="Bitte einen Betrag zwischen 0,00 € und 10.000.000,00 € eingeben." promptTitle="Warnschwelle" prompt="Frei gewählte interne Warnschwelle." type="decimal" errorStyle="stop" operator="between">
      <formula1>0</formula1>
      <formula2>10000000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/>
  </sheetPr>
  <dimension ref="A1:K2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22" customWidth="1" min="3" max="3"/>
    <col width="49" customWidth="1" min="4" max="4"/>
    <col width="14" customWidth="1" min="5" max="5"/>
    <col width="16" customWidth="1" min="6" max="6"/>
    <col width="14" customWidth="1" min="7" max="7"/>
    <col width="14" customWidth="1" min="8" max="8"/>
    <col width="21" customWidth="1" min="9" max="9"/>
    <col width="43" customWidth="1" min="10" max="10"/>
    <col width="34" customWidth="1" min="11" max="11"/>
  </cols>
  <sheetData>
    <row r="1" ht="34" customHeight="1">
      <c r="A1" s="17" t="inlineStr">
        <is>
          <t>Vorgangs-ID</t>
        </is>
      </c>
      <c r="B1" s="17" t="inlineStr">
        <is>
          <t>Zahlungsart</t>
        </is>
      </c>
      <c r="C1" s="17" t="inlineStr">
        <is>
          <t>Kategorie</t>
        </is>
      </c>
      <c r="D1" s="17" t="inlineStr">
        <is>
          <t>Beschreibung</t>
        </is>
      </c>
      <c r="E1" s="17" t="inlineStr">
        <is>
          <t>Fällig am</t>
        </is>
      </c>
      <c r="F1" s="17" t="inlineStr">
        <is>
          <t>Betrag (€)</t>
        </is>
      </c>
      <c r="G1" s="17" t="inlineStr">
        <is>
          <t>Status</t>
        </is>
      </c>
      <c r="H1" s="17" t="inlineStr">
        <is>
          <t>Wirksam am</t>
        </is>
      </c>
      <c r="I1" s="17" t="inlineStr">
        <is>
          <t>Liquiditätswirkung (€)</t>
        </is>
      </c>
      <c r="J1" s="17" t="inlineStr">
        <is>
          <t>Prüfhinweis</t>
        </is>
      </c>
      <c r="K1" s="17" t="inlineStr">
        <is>
          <t>Notiz</t>
        </is>
      </c>
    </row>
    <row r="2" ht="34" customHeight="1">
      <c r="A2" s="18" t="inlineStr">
        <is>
          <t>LF-0001</t>
        </is>
      </c>
      <c r="B2" s="18" t="inlineStr">
        <is>
          <t>Einzahlung</t>
        </is>
      </c>
      <c r="C2" s="18" t="inlineStr">
        <is>
          <t>Kundenrechnung</t>
        </is>
      </c>
      <c r="D2" s="19" t="inlineStr">
        <is>
          <t>Beispiel – fiktiv: Unterhaltsreinigung Büropark Nord</t>
        </is>
      </c>
      <c r="E2" s="20" t="n">
        <v>46273</v>
      </c>
      <c r="F2" s="15" t="n">
        <v>12400</v>
      </c>
      <c r="G2" s="18" t="inlineStr">
        <is>
          <t>Offen</t>
        </is>
      </c>
      <c r="H2" s="21">
        <f>IF(OR(B2="",NOT(ISNUMBER(E2)),NOT(ISNUMBER(F2)),G2&lt;&gt;"Offen",F2&lt;=0),"",IF(OR(B2="Einzahlung",B2="Auszahlung"),IF(E2&lt;Einstellungen!$B$2,Einstellungen!$B$2,E2),""))</f>
        <v/>
      </c>
      <c r="I2" s="4">
        <f>IF(H2="","",IF(B2="Einzahlung",F2,-F2))</f>
        <v/>
      </c>
      <c r="J2" s="7">
        <f>IF(COUNTA(A2:G2)=0,"",IF(OR(A2="",B2="",C2="",D2="",E2="",F2="",G2=""),"Pflichtfeld fehlt",IF(COUNTIF($A$2:$A$201,A2)&gt;1,"Vorgangs-ID doppelt",IF(AND(B2&lt;&gt;"Einzahlung",B2&lt;&gt;"Auszahlung"),"Zahlungsart ungültig",IF(OR(NOT(ISNUMBER(E2)),NOT(ISNUMBER(F2)),F2&lt;=0),"Datum oder Betrag ungültig",IF(G2&lt;&gt;"Offen","Nicht berücksichtigt: "&amp;G2,IF(E2&lt;Einstellungen!$B$2,"Überfällig: am Vorschautag berücksichtigt",IF(E2&gt;Einstellungen!$B$3,"Nicht berücksichtigt: nach Vorschauende","Berücksichtigt"))))))))</f>
        <v/>
      </c>
      <c r="K2" s="19" t="inlineStr">
        <is>
          <t>Überfälliger Beispielvorgang</t>
        </is>
      </c>
    </row>
    <row r="3" ht="34" customHeight="1">
      <c r="A3" s="18" t="inlineStr">
        <is>
          <t>LF-0002</t>
        </is>
      </c>
      <c r="B3" s="18" t="inlineStr">
        <is>
          <t>Auszahlung</t>
        </is>
      </c>
      <c r="C3" s="18" t="inlineStr">
        <is>
          <t>Löhne/Gehälter</t>
        </is>
      </c>
      <c r="D3" s="19" t="inlineStr">
        <is>
          <t>Beispiel – fiktiv: Lohnlauf September</t>
        </is>
      </c>
      <c r="E3" s="20" t="n">
        <v>46280</v>
      </c>
      <c r="F3" s="15" t="n">
        <v>21800</v>
      </c>
      <c r="G3" s="18" t="inlineStr">
        <is>
          <t>Offen</t>
        </is>
      </c>
      <c r="H3" s="21">
        <f>IF(OR(B3="",NOT(ISNUMBER(E3)),NOT(ISNUMBER(F3)),G3&lt;&gt;"Offen",F3&lt;=0),"",IF(OR(B3="Einzahlung",B3="Auszahlung"),IF(E3&lt;Einstellungen!$B$2,Einstellungen!$B$2,E3),""))</f>
        <v/>
      </c>
      <c r="I3" s="4">
        <f>IF(H3="","",IF(B3="Einzahlung",F3,-F3))</f>
        <v/>
      </c>
      <c r="J3" s="7">
        <f>IF(COUNTA(A3:G3)=0,"",IF(OR(A3="",B3="",C3="",D3="",E3="",F3="",G3=""),"Pflichtfeld fehlt",IF(COUNTIF($A$2:$A$201,A3)&gt;1,"Vorgangs-ID doppelt",IF(AND(B3&lt;&gt;"Einzahlung",B3&lt;&gt;"Auszahlung"),"Zahlungsart ungültig",IF(OR(NOT(ISNUMBER(E3)),NOT(ISNUMBER(F3)),F3&lt;=0),"Datum oder Betrag ungültig",IF(G3&lt;&gt;"Offen","Nicht berücksichtigt: "&amp;G3,IF(E3&lt;Einstellungen!$B$2,"Überfällig: am Vorschautag berücksichtigt",IF(E3&gt;Einstellungen!$B$3,"Nicht berücksichtigt: nach Vorschauende","Berücksichtigt"))))))))</f>
        <v/>
      </c>
      <c r="K3" s="19" t="inlineStr">
        <is>
          <t>Fiktiver Beispieldatensatz</t>
        </is>
      </c>
    </row>
    <row r="4" ht="34" customHeight="1">
      <c r="A4" s="18" t="inlineStr">
        <is>
          <t>LF-0003</t>
        </is>
      </c>
      <c r="B4" s="18" t="inlineStr">
        <is>
          <t>Auszahlung</t>
        </is>
      </c>
      <c r="C4" s="18" t="inlineStr">
        <is>
          <t>Reinigungsmittel</t>
        </is>
      </c>
      <c r="D4" s="19" t="inlineStr">
        <is>
          <t>Beispiel – fiktiv: Reinigungsmittel für das Quartal</t>
        </is>
      </c>
      <c r="E4" s="20" t="n">
        <v>46283</v>
      </c>
      <c r="F4" s="15" t="n">
        <v>3250</v>
      </c>
      <c r="G4" s="18" t="inlineStr">
        <is>
          <t>Offen</t>
        </is>
      </c>
      <c r="H4" s="21">
        <f>IF(OR(B4="",NOT(ISNUMBER(E4)),NOT(ISNUMBER(F4)),G4&lt;&gt;"Offen",F4&lt;=0),"",IF(OR(B4="Einzahlung",B4="Auszahlung"),IF(E4&lt;Einstellungen!$B$2,Einstellungen!$B$2,E4),""))</f>
        <v/>
      </c>
      <c r="I4" s="4">
        <f>IF(H4="","",IF(B4="Einzahlung",F4,-F4))</f>
        <v/>
      </c>
      <c r="J4" s="7">
        <f>IF(COUNTA(A4:G4)=0,"",IF(OR(A4="",B4="",C4="",D4="",E4="",F4="",G4=""),"Pflichtfeld fehlt",IF(COUNTIF($A$2:$A$201,A4)&gt;1,"Vorgangs-ID doppelt",IF(AND(B4&lt;&gt;"Einzahlung",B4&lt;&gt;"Auszahlung"),"Zahlungsart ungültig",IF(OR(NOT(ISNUMBER(E4)),NOT(ISNUMBER(F4)),F4&lt;=0),"Datum oder Betrag ungültig",IF(G4&lt;&gt;"Offen","Nicht berücksichtigt: "&amp;G4,IF(E4&lt;Einstellungen!$B$2,"Überfällig: am Vorschautag berücksichtigt",IF(E4&gt;Einstellungen!$B$3,"Nicht berücksichtigt: nach Vorschauende","Berücksichtigt"))))))))</f>
        <v/>
      </c>
      <c r="K4" s="19" t="inlineStr">
        <is>
          <t>Fiktiver Beispieldatensatz</t>
        </is>
      </c>
    </row>
    <row r="5" ht="34" customHeight="1">
      <c r="A5" s="18" t="inlineStr">
        <is>
          <t>LF-0004</t>
        </is>
      </c>
      <c r="B5" s="18" t="inlineStr">
        <is>
          <t>Einzahlung</t>
        </is>
      </c>
      <c r="C5" s="18" t="inlineStr">
        <is>
          <t>Kundenrechnung</t>
        </is>
      </c>
      <c r="D5" s="19" t="inlineStr">
        <is>
          <t>Beispiel – fiktiv: Unterhaltsreinigung Logistikhalle West</t>
        </is>
      </c>
      <c r="E5" s="20" t="n">
        <v>46285</v>
      </c>
      <c r="F5" s="15" t="n">
        <v>18600</v>
      </c>
      <c r="G5" s="18" t="inlineStr">
        <is>
          <t>Offen</t>
        </is>
      </c>
      <c r="H5" s="21">
        <f>IF(OR(B5="",NOT(ISNUMBER(E5)),NOT(ISNUMBER(F5)),G5&lt;&gt;"Offen",F5&lt;=0),"",IF(OR(B5="Einzahlung",B5="Auszahlung"),IF(E5&lt;Einstellungen!$B$2,Einstellungen!$B$2,E5),""))</f>
        <v/>
      </c>
      <c r="I5" s="4">
        <f>IF(H5="","",IF(B5="Einzahlung",F5,-F5))</f>
        <v/>
      </c>
      <c r="J5" s="7">
        <f>IF(COUNTA(A5:G5)=0,"",IF(OR(A5="",B5="",C5="",D5="",E5="",F5="",G5=""),"Pflichtfeld fehlt",IF(COUNTIF($A$2:$A$201,A5)&gt;1,"Vorgangs-ID doppelt",IF(AND(B5&lt;&gt;"Einzahlung",B5&lt;&gt;"Auszahlung"),"Zahlungsart ungültig",IF(OR(NOT(ISNUMBER(E5)),NOT(ISNUMBER(F5)),F5&lt;=0),"Datum oder Betrag ungültig",IF(G5&lt;&gt;"Offen","Nicht berücksichtigt: "&amp;G5,IF(E5&lt;Einstellungen!$B$2,"Überfällig: am Vorschautag berücksichtigt",IF(E5&gt;Einstellungen!$B$3,"Nicht berücksichtigt: nach Vorschauende","Berücksichtigt"))))))))</f>
        <v/>
      </c>
      <c r="K5" s="19" t="inlineStr">
        <is>
          <t>Fiktiver Beispieldatensatz</t>
        </is>
      </c>
    </row>
    <row r="6" ht="34" customHeight="1">
      <c r="A6" s="18" t="inlineStr">
        <is>
          <t>LF-0005</t>
        </is>
      </c>
      <c r="B6" s="18" t="inlineStr">
        <is>
          <t>Auszahlung</t>
        </is>
      </c>
      <c r="C6" s="18" t="inlineStr">
        <is>
          <t>Sozialabgaben</t>
        </is>
      </c>
      <c r="D6" s="19" t="inlineStr">
        <is>
          <t>Beispiel – fiktiv: Sozialabgaben September</t>
        </is>
      </c>
      <c r="E6" s="20" t="n">
        <v>46293</v>
      </c>
      <c r="F6" s="15" t="n">
        <v>8900</v>
      </c>
      <c r="G6" s="18" t="inlineStr">
        <is>
          <t>Offen</t>
        </is>
      </c>
      <c r="H6" s="21">
        <f>IF(OR(B6="",NOT(ISNUMBER(E6)),NOT(ISNUMBER(F6)),G6&lt;&gt;"Offen",F6&lt;=0),"",IF(OR(B6="Einzahlung",B6="Auszahlung"),IF(E6&lt;Einstellungen!$B$2,Einstellungen!$B$2,E6),""))</f>
        <v/>
      </c>
      <c r="I6" s="4">
        <f>IF(H6="","",IF(B6="Einzahlung",F6,-F6))</f>
        <v/>
      </c>
      <c r="J6" s="7">
        <f>IF(COUNTA(A6:G6)=0,"",IF(OR(A6="",B6="",C6="",D6="",E6="",F6="",G6=""),"Pflichtfeld fehlt",IF(COUNTIF($A$2:$A$201,A6)&gt;1,"Vorgangs-ID doppelt",IF(AND(B6&lt;&gt;"Einzahlung",B6&lt;&gt;"Auszahlung"),"Zahlungsart ungültig",IF(OR(NOT(ISNUMBER(E6)),NOT(ISNUMBER(F6)),F6&lt;=0),"Datum oder Betrag ungültig",IF(G6&lt;&gt;"Offen","Nicht berücksichtigt: "&amp;G6,IF(E6&lt;Einstellungen!$B$2,"Überfällig: am Vorschautag berücksichtigt",IF(E6&gt;Einstellungen!$B$3,"Nicht berücksichtigt: nach Vorschauende","Berücksichtigt"))))))))</f>
        <v/>
      </c>
      <c r="K6" s="19" t="inlineStr">
        <is>
          <t>Fiktiver Beispieldatensatz</t>
        </is>
      </c>
    </row>
    <row r="7" ht="34" customHeight="1">
      <c r="A7" s="18" t="inlineStr">
        <is>
          <t>LF-0006</t>
        </is>
      </c>
      <c r="B7" s="18" t="inlineStr">
        <is>
          <t>Auszahlung</t>
        </is>
      </c>
      <c r="C7" s="18" t="inlineStr">
        <is>
          <t>Miete</t>
        </is>
      </c>
      <c r="D7" s="19" t="inlineStr">
        <is>
          <t>Beispiel – fiktiv: Betriebshof Oktober</t>
        </is>
      </c>
      <c r="E7" s="20" t="n">
        <v>46296</v>
      </c>
      <c r="F7" s="15" t="n">
        <v>2950</v>
      </c>
      <c r="G7" s="18" t="inlineStr">
        <is>
          <t>Offen</t>
        </is>
      </c>
      <c r="H7" s="21">
        <f>IF(OR(B7="",NOT(ISNUMBER(E7)),NOT(ISNUMBER(F7)),G7&lt;&gt;"Offen",F7&lt;=0),"",IF(OR(B7="Einzahlung",B7="Auszahlung"),IF(E7&lt;Einstellungen!$B$2,Einstellungen!$B$2,E7),""))</f>
        <v/>
      </c>
      <c r="I7" s="4">
        <f>IF(H7="","",IF(B7="Einzahlung",F7,-F7))</f>
        <v/>
      </c>
      <c r="J7" s="7">
        <f>IF(COUNTA(A7:G7)=0,"",IF(OR(A7="",B7="",C7="",D7="",E7="",F7="",G7=""),"Pflichtfeld fehlt",IF(COUNTIF($A$2:$A$201,A7)&gt;1,"Vorgangs-ID doppelt",IF(AND(B7&lt;&gt;"Einzahlung",B7&lt;&gt;"Auszahlung"),"Zahlungsart ungültig",IF(OR(NOT(ISNUMBER(E7)),NOT(ISNUMBER(F7)),F7&lt;=0),"Datum oder Betrag ungültig",IF(G7&lt;&gt;"Offen","Nicht berücksichtigt: "&amp;G7,IF(E7&lt;Einstellungen!$B$2,"Überfällig: am Vorschautag berücksichtigt",IF(E7&gt;Einstellungen!$B$3,"Nicht berücksichtigt: nach Vorschauende","Berücksichtigt"))))))))</f>
        <v/>
      </c>
      <c r="K7" s="19" t="inlineStr">
        <is>
          <t>Fiktiver Beispieldatensatz</t>
        </is>
      </c>
    </row>
    <row r="8" ht="34" customHeight="1">
      <c r="A8" s="18" t="inlineStr">
        <is>
          <t>LF-0007</t>
        </is>
      </c>
      <c r="B8" s="18" t="inlineStr">
        <is>
          <t>Einzahlung</t>
        </is>
      </c>
      <c r="C8" s="18" t="inlineStr">
        <is>
          <t>Sonderreinigung</t>
        </is>
      </c>
      <c r="D8" s="19" t="inlineStr">
        <is>
          <t>Beispiel – fiktiv: Grundreinigung Bildungszentrum</t>
        </is>
      </c>
      <c r="E8" s="20" t="n">
        <v>46300</v>
      </c>
      <c r="F8" s="15" t="n">
        <v>7800</v>
      </c>
      <c r="G8" s="18" t="inlineStr">
        <is>
          <t>Offen</t>
        </is>
      </c>
      <c r="H8" s="21">
        <f>IF(OR(B8="",NOT(ISNUMBER(E8)),NOT(ISNUMBER(F8)),G8&lt;&gt;"Offen",F8&lt;=0),"",IF(OR(B8="Einzahlung",B8="Auszahlung"),IF(E8&lt;Einstellungen!$B$2,Einstellungen!$B$2,E8),""))</f>
        <v/>
      </c>
      <c r="I8" s="4">
        <f>IF(H8="","",IF(B8="Einzahlung",F8,-F8))</f>
        <v/>
      </c>
      <c r="J8" s="7">
        <f>IF(COUNTA(A8:G8)=0,"",IF(OR(A8="",B8="",C8="",D8="",E8="",F8="",G8=""),"Pflichtfeld fehlt",IF(COUNTIF($A$2:$A$201,A8)&gt;1,"Vorgangs-ID doppelt",IF(AND(B8&lt;&gt;"Einzahlung",B8&lt;&gt;"Auszahlung"),"Zahlungsart ungültig",IF(OR(NOT(ISNUMBER(E8)),NOT(ISNUMBER(F8)),F8&lt;=0),"Datum oder Betrag ungültig",IF(G8&lt;&gt;"Offen","Nicht berücksichtigt: "&amp;G8,IF(E8&lt;Einstellungen!$B$2,"Überfällig: am Vorschautag berücksichtigt",IF(E8&gt;Einstellungen!$B$3,"Nicht berücksichtigt: nach Vorschauende","Berücksichtigt"))))))))</f>
        <v/>
      </c>
      <c r="K8" s="19" t="inlineStr">
        <is>
          <t>Fiktiver Beispieldatensatz</t>
        </is>
      </c>
    </row>
    <row r="9" ht="34" customHeight="1">
      <c r="A9" s="18" t="inlineStr">
        <is>
          <t>LF-0008</t>
        </is>
      </c>
      <c r="B9" s="18" t="inlineStr">
        <is>
          <t>Auszahlung</t>
        </is>
      </c>
      <c r="C9" s="18" t="inlineStr">
        <is>
          <t>Fahrzeuge</t>
        </is>
      </c>
      <c r="D9" s="19" t="inlineStr">
        <is>
          <t>Beispiel – fiktiv: Leasingrate Fahrzeugflotte</t>
        </is>
      </c>
      <c r="E9" s="20" t="n">
        <v>46307</v>
      </c>
      <c r="F9" s="15" t="n">
        <v>1680</v>
      </c>
      <c r="G9" s="18" t="inlineStr">
        <is>
          <t>Offen</t>
        </is>
      </c>
      <c r="H9" s="21">
        <f>IF(OR(B9="",NOT(ISNUMBER(E9)),NOT(ISNUMBER(F9)),G9&lt;&gt;"Offen",F9&lt;=0),"",IF(OR(B9="Einzahlung",B9="Auszahlung"),IF(E9&lt;Einstellungen!$B$2,Einstellungen!$B$2,E9),""))</f>
        <v/>
      </c>
      <c r="I9" s="4">
        <f>IF(H9="","",IF(B9="Einzahlung",F9,-F9))</f>
        <v/>
      </c>
      <c r="J9" s="7">
        <f>IF(COUNTA(A9:G9)=0,"",IF(OR(A9="",B9="",C9="",D9="",E9="",F9="",G9=""),"Pflichtfeld fehlt",IF(COUNTIF($A$2:$A$201,A9)&gt;1,"Vorgangs-ID doppelt",IF(AND(B9&lt;&gt;"Einzahlung",B9&lt;&gt;"Auszahlung"),"Zahlungsart ungültig",IF(OR(NOT(ISNUMBER(E9)),NOT(ISNUMBER(F9)),F9&lt;=0),"Datum oder Betrag ungültig",IF(G9&lt;&gt;"Offen","Nicht berücksichtigt: "&amp;G9,IF(E9&lt;Einstellungen!$B$2,"Überfällig: am Vorschautag berücksichtigt",IF(E9&gt;Einstellungen!$B$3,"Nicht berücksichtigt: nach Vorschauende","Berücksichtigt"))))))))</f>
        <v/>
      </c>
      <c r="K9" s="19" t="inlineStr">
        <is>
          <t>Fiktiver Beispieldatensatz</t>
        </is>
      </c>
    </row>
    <row r="10" ht="34" customHeight="1">
      <c r="A10" s="18" t="inlineStr">
        <is>
          <t>LF-0009</t>
        </is>
      </c>
      <c r="B10" s="18" t="inlineStr">
        <is>
          <t>Einzahlung</t>
        </is>
      </c>
      <c r="C10" s="18" t="inlineStr">
        <is>
          <t>Kundenrechnung</t>
        </is>
      </c>
      <c r="D10" s="19" t="inlineStr">
        <is>
          <t>Beispiel – fiktiv: Glasreinigung Verwaltungsgebäude</t>
        </is>
      </c>
      <c r="E10" s="20" t="n">
        <v>46371</v>
      </c>
      <c r="F10" s="15" t="n">
        <v>9600</v>
      </c>
      <c r="G10" s="18" t="inlineStr">
        <is>
          <t>Offen</t>
        </is>
      </c>
      <c r="H10" s="21">
        <f>IF(OR(B10="",NOT(ISNUMBER(E10)),NOT(ISNUMBER(F10)),G10&lt;&gt;"Offen",F10&lt;=0),"",IF(OR(B10="Einzahlung",B10="Auszahlung"),IF(E10&lt;Einstellungen!$B$2,Einstellungen!$B$2,E10),""))</f>
        <v/>
      </c>
      <c r="I10" s="4">
        <f>IF(H10="","",IF(B10="Einzahlung",F10,-F10))</f>
        <v/>
      </c>
      <c r="J10" s="7">
        <f>IF(COUNTA(A10:G10)=0,"",IF(OR(A10="",B10="",C10="",D10="",E10="",F10="",G10=""),"Pflichtfeld fehlt",IF(COUNTIF($A$2:$A$201,A10)&gt;1,"Vorgangs-ID doppelt",IF(AND(B10&lt;&gt;"Einzahlung",B10&lt;&gt;"Auszahlung"),"Zahlungsart ungültig",IF(OR(NOT(ISNUMBER(E10)),NOT(ISNUMBER(F10)),F10&lt;=0),"Datum oder Betrag ungültig",IF(G10&lt;&gt;"Offen","Nicht berücksichtigt: "&amp;G10,IF(E10&lt;Einstellungen!$B$2,"Überfällig: am Vorschautag berücksichtigt",IF(E10&gt;Einstellungen!$B$3,"Nicht berücksichtigt: nach Vorschauende","Berücksichtigt"))))))))</f>
        <v/>
      </c>
      <c r="K10" s="19" t="inlineStr">
        <is>
          <t>Liegt nach dem Vorschauende</t>
        </is>
      </c>
    </row>
    <row r="11" ht="34" customHeight="1">
      <c r="A11" s="18" t="inlineStr">
        <is>
          <t>LF-0010</t>
        </is>
      </c>
      <c r="B11" s="18" t="inlineStr">
        <is>
          <t>Auszahlung</t>
        </is>
      </c>
      <c r="C11" s="18" t="inlineStr">
        <is>
          <t>Energie</t>
        </is>
      </c>
      <c r="D11" s="19" t="inlineStr">
        <is>
          <t>Beispiel – fiktiv: Stromabschlag September</t>
        </is>
      </c>
      <c r="E11" s="20" t="n">
        <v>46270</v>
      </c>
      <c r="F11" s="15" t="n">
        <v>780</v>
      </c>
      <c r="G11" s="18" t="inlineStr">
        <is>
          <t>Erledigt</t>
        </is>
      </c>
      <c r="H11" s="21">
        <f>IF(OR(B11="",NOT(ISNUMBER(E11)),NOT(ISNUMBER(F11)),G11&lt;&gt;"Offen",F11&lt;=0),"",IF(OR(B11="Einzahlung",B11="Auszahlung"),IF(E11&lt;Einstellungen!$B$2,Einstellungen!$B$2,E11),""))</f>
        <v/>
      </c>
      <c r="I11" s="4">
        <f>IF(H11="","",IF(B11="Einzahlung",F11,-F11))</f>
        <v/>
      </c>
      <c r="J11" s="7">
        <f>IF(COUNTA(A11:G11)=0,"",IF(OR(A11="",B11="",C11="",D11="",E11="",F11="",G11=""),"Pflichtfeld fehlt",IF(COUNTIF($A$2:$A$201,A11)&gt;1,"Vorgangs-ID doppelt",IF(AND(B11&lt;&gt;"Einzahlung",B11&lt;&gt;"Auszahlung"),"Zahlungsart ungültig",IF(OR(NOT(ISNUMBER(E11)),NOT(ISNUMBER(F11)),F11&lt;=0),"Datum oder Betrag ungültig",IF(G11&lt;&gt;"Offen","Nicht berücksichtigt: "&amp;G11,IF(E11&lt;Einstellungen!$B$2,"Überfällig: am Vorschautag berücksichtigt",IF(E11&gt;Einstellungen!$B$3,"Nicht berücksichtigt: nach Vorschauende","Berücksichtigt"))))))))</f>
        <v/>
      </c>
      <c r="K11" s="19" t="inlineStr">
        <is>
          <t>Bereits im Anfangsbestand enthalten</t>
        </is>
      </c>
    </row>
    <row r="12" ht="34" customHeight="1">
      <c r="A12" s="18" t="n"/>
      <c r="B12" s="18" t="n"/>
      <c r="C12" s="18" t="n"/>
      <c r="D12" s="19" t="n"/>
      <c r="E12" s="20" t="n"/>
      <c r="F12" s="15" t="n"/>
      <c r="G12" s="18" t="n"/>
      <c r="H12" s="21">
        <f>IF(OR(B12="",NOT(ISNUMBER(E12)),NOT(ISNUMBER(F12)),G12&lt;&gt;"Offen",F12&lt;=0),"",IF(OR(B12="Einzahlung",B12="Auszahlung"),IF(E12&lt;Einstellungen!$B$2,Einstellungen!$B$2,E12),""))</f>
        <v/>
      </c>
      <c r="I12" s="4">
        <f>IF(H12="","",IF(B12="Einzahlung",F12,-F12))</f>
        <v/>
      </c>
      <c r="J12" s="7">
        <f>IF(COUNTA(A12:G12)=0,"",IF(OR(A12="",B12="",C12="",D12="",E12="",F12="",G12=""),"Pflichtfeld fehlt",IF(COUNTIF($A$2:$A$201,A12)&gt;1,"Vorgangs-ID doppelt",IF(AND(B12&lt;&gt;"Einzahlung",B12&lt;&gt;"Auszahlung"),"Zahlungsart ungültig",IF(OR(NOT(ISNUMBER(E12)),NOT(ISNUMBER(F12)),F12&lt;=0),"Datum oder Betrag ungültig",IF(G12&lt;&gt;"Offen","Nicht berücksichtigt: "&amp;G12,IF(E12&lt;Einstellungen!$B$2,"Überfällig: am Vorschautag berücksichtigt",IF(E12&gt;Einstellungen!$B$3,"Nicht berücksichtigt: nach Vorschauende","Berücksichtigt"))))))))</f>
        <v/>
      </c>
      <c r="K12" s="19" t="n"/>
    </row>
    <row r="13" ht="34" customHeight="1">
      <c r="A13" s="18" t="n"/>
      <c r="B13" s="18" t="n"/>
      <c r="C13" s="18" t="n"/>
      <c r="D13" s="19" t="n"/>
      <c r="E13" s="20" t="n"/>
      <c r="F13" s="15" t="n"/>
      <c r="G13" s="18" t="n"/>
      <c r="H13" s="21">
        <f>IF(OR(B13="",NOT(ISNUMBER(E13)),NOT(ISNUMBER(F13)),G13&lt;&gt;"Offen",F13&lt;=0),"",IF(OR(B13="Einzahlung",B13="Auszahlung"),IF(E13&lt;Einstellungen!$B$2,Einstellungen!$B$2,E13),""))</f>
        <v/>
      </c>
      <c r="I13" s="4">
        <f>IF(H13="","",IF(B13="Einzahlung",F13,-F13))</f>
        <v/>
      </c>
      <c r="J13" s="7">
        <f>IF(COUNTA(A13:G13)=0,"",IF(OR(A13="",B13="",C13="",D13="",E13="",F13="",G13=""),"Pflichtfeld fehlt",IF(COUNTIF($A$2:$A$201,A13)&gt;1,"Vorgangs-ID doppelt",IF(AND(B13&lt;&gt;"Einzahlung",B13&lt;&gt;"Auszahlung"),"Zahlungsart ungültig",IF(OR(NOT(ISNUMBER(E13)),NOT(ISNUMBER(F13)),F13&lt;=0),"Datum oder Betrag ungültig",IF(G13&lt;&gt;"Offen","Nicht berücksichtigt: "&amp;G13,IF(E13&lt;Einstellungen!$B$2,"Überfällig: am Vorschautag berücksichtigt",IF(E13&gt;Einstellungen!$B$3,"Nicht berücksichtigt: nach Vorschauende","Berücksichtigt"))))))))</f>
        <v/>
      </c>
      <c r="K13" s="19" t="n"/>
    </row>
    <row r="14" ht="34" customHeight="1">
      <c r="A14" s="18" t="n"/>
      <c r="B14" s="18" t="n"/>
      <c r="C14" s="18" t="n"/>
      <c r="D14" s="19" t="n"/>
      <c r="E14" s="20" t="n"/>
      <c r="F14" s="15" t="n"/>
      <c r="G14" s="18" t="n"/>
      <c r="H14" s="21">
        <f>IF(OR(B14="",NOT(ISNUMBER(E14)),NOT(ISNUMBER(F14)),G14&lt;&gt;"Offen",F14&lt;=0),"",IF(OR(B14="Einzahlung",B14="Auszahlung"),IF(E14&lt;Einstellungen!$B$2,Einstellungen!$B$2,E14),""))</f>
        <v/>
      </c>
      <c r="I14" s="4">
        <f>IF(H14="","",IF(B14="Einzahlung",F14,-F14))</f>
        <v/>
      </c>
      <c r="J14" s="7">
        <f>IF(COUNTA(A14:G14)=0,"",IF(OR(A14="",B14="",C14="",D14="",E14="",F14="",G14=""),"Pflichtfeld fehlt",IF(COUNTIF($A$2:$A$201,A14)&gt;1,"Vorgangs-ID doppelt",IF(AND(B14&lt;&gt;"Einzahlung",B14&lt;&gt;"Auszahlung"),"Zahlungsart ungültig",IF(OR(NOT(ISNUMBER(E14)),NOT(ISNUMBER(F14)),F14&lt;=0),"Datum oder Betrag ungültig",IF(G14&lt;&gt;"Offen","Nicht berücksichtigt: "&amp;G14,IF(E14&lt;Einstellungen!$B$2,"Überfällig: am Vorschautag berücksichtigt",IF(E14&gt;Einstellungen!$B$3,"Nicht berücksichtigt: nach Vorschauende","Berücksichtigt"))))))))</f>
        <v/>
      </c>
      <c r="K14" s="19" t="n"/>
    </row>
    <row r="15" ht="34" customHeight="1">
      <c r="A15" s="18" t="n"/>
      <c r="B15" s="18" t="n"/>
      <c r="C15" s="18" t="n"/>
      <c r="D15" s="19" t="n"/>
      <c r="E15" s="20" t="n"/>
      <c r="F15" s="15" t="n"/>
      <c r="G15" s="18" t="n"/>
      <c r="H15" s="21">
        <f>IF(OR(B15="",NOT(ISNUMBER(E15)),NOT(ISNUMBER(F15)),G15&lt;&gt;"Offen",F15&lt;=0),"",IF(OR(B15="Einzahlung",B15="Auszahlung"),IF(E15&lt;Einstellungen!$B$2,Einstellungen!$B$2,E15),""))</f>
        <v/>
      </c>
      <c r="I15" s="4">
        <f>IF(H15="","",IF(B15="Einzahlung",F15,-F15))</f>
        <v/>
      </c>
      <c r="J15" s="7">
        <f>IF(COUNTA(A15:G15)=0,"",IF(OR(A15="",B15="",C15="",D15="",E15="",F15="",G15=""),"Pflichtfeld fehlt",IF(COUNTIF($A$2:$A$201,A15)&gt;1,"Vorgangs-ID doppelt",IF(AND(B15&lt;&gt;"Einzahlung",B15&lt;&gt;"Auszahlung"),"Zahlungsart ungültig",IF(OR(NOT(ISNUMBER(E15)),NOT(ISNUMBER(F15)),F15&lt;=0),"Datum oder Betrag ungültig",IF(G15&lt;&gt;"Offen","Nicht berücksichtigt: "&amp;G15,IF(E15&lt;Einstellungen!$B$2,"Überfällig: am Vorschautag berücksichtigt",IF(E15&gt;Einstellungen!$B$3,"Nicht berücksichtigt: nach Vorschauende","Berücksichtigt"))))))))</f>
        <v/>
      </c>
      <c r="K15" s="19" t="n"/>
    </row>
    <row r="16" ht="34" customHeight="1">
      <c r="A16" s="18" t="n"/>
      <c r="B16" s="18" t="n"/>
      <c r="C16" s="18" t="n"/>
      <c r="D16" s="19" t="n"/>
      <c r="E16" s="20" t="n"/>
      <c r="F16" s="15" t="n"/>
      <c r="G16" s="18" t="n"/>
      <c r="H16" s="21">
        <f>IF(OR(B16="",NOT(ISNUMBER(E16)),NOT(ISNUMBER(F16)),G16&lt;&gt;"Offen",F16&lt;=0),"",IF(OR(B16="Einzahlung",B16="Auszahlung"),IF(E16&lt;Einstellungen!$B$2,Einstellungen!$B$2,E16),""))</f>
        <v/>
      </c>
      <c r="I16" s="4">
        <f>IF(H16="","",IF(B16="Einzahlung",F16,-F16))</f>
        <v/>
      </c>
      <c r="J16" s="7">
        <f>IF(COUNTA(A16:G16)=0,"",IF(OR(A16="",B16="",C16="",D16="",E16="",F16="",G16=""),"Pflichtfeld fehlt",IF(COUNTIF($A$2:$A$201,A16)&gt;1,"Vorgangs-ID doppelt",IF(AND(B16&lt;&gt;"Einzahlung",B16&lt;&gt;"Auszahlung"),"Zahlungsart ungültig",IF(OR(NOT(ISNUMBER(E16)),NOT(ISNUMBER(F16)),F16&lt;=0),"Datum oder Betrag ungültig",IF(G16&lt;&gt;"Offen","Nicht berücksichtigt: "&amp;G16,IF(E16&lt;Einstellungen!$B$2,"Überfällig: am Vorschautag berücksichtigt",IF(E16&gt;Einstellungen!$B$3,"Nicht berücksichtigt: nach Vorschauende","Berücksichtigt"))))))))</f>
        <v/>
      </c>
      <c r="K16" s="19" t="n"/>
    </row>
    <row r="17" ht="34" customHeight="1">
      <c r="A17" s="18" t="n"/>
      <c r="B17" s="18" t="n"/>
      <c r="C17" s="18" t="n"/>
      <c r="D17" s="19" t="n"/>
      <c r="E17" s="20" t="n"/>
      <c r="F17" s="15" t="n"/>
      <c r="G17" s="18" t="n"/>
      <c r="H17" s="21">
        <f>IF(OR(B17="",NOT(ISNUMBER(E17)),NOT(ISNUMBER(F17)),G17&lt;&gt;"Offen",F17&lt;=0),"",IF(OR(B17="Einzahlung",B17="Auszahlung"),IF(E17&lt;Einstellungen!$B$2,Einstellungen!$B$2,E17),""))</f>
        <v/>
      </c>
      <c r="I17" s="4">
        <f>IF(H17="","",IF(B17="Einzahlung",F17,-F17))</f>
        <v/>
      </c>
      <c r="J17" s="7">
        <f>IF(COUNTA(A17:G17)=0,"",IF(OR(A17="",B17="",C17="",D17="",E17="",F17="",G17=""),"Pflichtfeld fehlt",IF(COUNTIF($A$2:$A$201,A17)&gt;1,"Vorgangs-ID doppelt",IF(AND(B17&lt;&gt;"Einzahlung",B17&lt;&gt;"Auszahlung"),"Zahlungsart ungültig",IF(OR(NOT(ISNUMBER(E17)),NOT(ISNUMBER(F17)),F17&lt;=0),"Datum oder Betrag ungültig",IF(G17&lt;&gt;"Offen","Nicht berücksichtigt: "&amp;G17,IF(E17&lt;Einstellungen!$B$2,"Überfällig: am Vorschautag berücksichtigt",IF(E17&gt;Einstellungen!$B$3,"Nicht berücksichtigt: nach Vorschauende","Berücksichtigt"))))))))</f>
        <v/>
      </c>
      <c r="K17" s="19" t="n"/>
    </row>
    <row r="18" ht="34" customHeight="1">
      <c r="A18" s="18" t="n"/>
      <c r="B18" s="18" t="n"/>
      <c r="C18" s="18" t="n"/>
      <c r="D18" s="19" t="n"/>
      <c r="E18" s="20" t="n"/>
      <c r="F18" s="15" t="n"/>
      <c r="G18" s="18" t="n"/>
      <c r="H18" s="21">
        <f>IF(OR(B18="",NOT(ISNUMBER(E18)),NOT(ISNUMBER(F18)),G18&lt;&gt;"Offen",F18&lt;=0),"",IF(OR(B18="Einzahlung",B18="Auszahlung"),IF(E18&lt;Einstellungen!$B$2,Einstellungen!$B$2,E18),""))</f>
        <v/>
      </c>
      <c r="I18" s="4">
        <f>IF(H18="","",IF(B18="Einzahlung",F18,-F18))</f>
        <v/>
      </c>
      <c r="J18" s="7">
        <f>IF(COUNTA(A18:G18)=0,"",IF(OR(A18="",B18="",C18="",D18="",E18="",F18="",G18=""),"Pflichtfeld fehlt",IF(COUNTIF($A$2:$A$201,A18)&gt;1,"Vorgangs-ID doppelt",IF(AND(B18&lt;&gt;"Einzahlung",B18&lt;&gt;"Auszahlung"),"Zahlungsart ungültig",IF(OR(NOT(ISNUMBER(E18)),NOT(ISNUMBER(F18)),F18&lt;=0),"Datum oder Betrag ungültig",IF(G18&lt;&gt;"Offen","Nicht berücksichtigt: "&amp;G18,IF(E18&lt;Einstellungen!$B$2,"Überfällig: am Vorschautag berücksichtigt",IF(E18&gt;Einstellungen!$B$3,"Nicht berücksichtigt: nach Vorschauende","Berücksichtigt"))))))))</f>
        <v/>
      </c>
      <c r="K18" s="19" t="n"/>
    </row>
    <row r="19" ht="34" customHeight="1">
      <c r="A19" s="18" t="n"/>
      <c r="B19" s="18" t="n"/>
      <c r="C19" s="18" t="n"/>
      <c r="D19" s="19" t="n"/>
      <c r="E19" s="20" t="n"/>
      <c r="F19" s="15" t="n"/>
      <c r="G19" s="18" t="n"/>
      <c r="H19" s="21">
        <f>IF(OR(B19="",NOT(ISNUMBER(E19)),NOT(ISNUMBER(F19)),G19&lt;&gt;"Offen",F19&lt;=0),"",IF(OR(B19="Einzahlung",B19="Auszahlung"),IF(E19&lt;Einstellungen!$B$2,Einstellungen!$B$2,E19),""))</f>
        <v/>
      </c>
      <c r="I19" s="4">
        <f>IF(H19="","",IF(B19="Einzahlung",F19,-F19))</f>
        <v/>
      </c>
      <c r="J19" s="7">
        <f>IF(COUNTA(A19:G19)=0,"",IF(OR(A19="",B19="",C19="",D19="",E19="",F19="",G19=""),"Pflichtfeld fehlt",IF(COUNTIF($A$2:$A$201,A19)&gt;1,"Vorgangs-ID doppelt",IF(AND(B19&lt;&gt;"Einzahlung",B19&lt;&gt;"Auszahlung"),"Zahlungsart ungültig",IF(OR(NOT(ISNUMBER(E19)),NOT(ISNUMBER(F19)),F19&lt;=0),"Datum oder Betrag ungültig",IF(G19&lt;&gt;"Offen","Nicht berücksichtigt: "&amp;G19,IF(E19&lt;Einstellungen!$B$2,"Überfällig: am Vorschautag berücksichtigt",IF(E19&gt;Einstellungen!$B$3,"Nicht berücksichtigt: nach Vorschauende","Berücksichtigt"))))))))</f>
        <v/>
      </c>
      <c r="K19" s="19" t="n"/>
    </row>
    <row r="20" ht="34" customHeight="1">
      <c r="A20" s="18" t="n"/>
      <c r="B20" s="18" t="n"/>
      <c r="C20" s="18" t="n"/>
      <c r="D20" s="19" t="n"/>
      <c r="E20" s="20" t="n"/>
      <c r="F20" s="15" t="n"/>
      <c r="G20" s="18" t="n"/>
      <c r="H20" s="21">
        <f>IF(OR(B20="",NOT(ISNUMBER(E20)),NOT(ISNUMBER(F20)),G20&lt;&gt;"Offen",F20&lt;=0),"",IF(OR(B20="Einzahlung",B20="Auszahlung"),IF(E20&lt;Einstellungen!$B$2,Einstellungen!$B$2,E20),""))</f>
        <v/>
      </c>
      <c r="I20" s="4">
        <f>IF(H20="","",IF(B20="Einzahlung",F20,-F20))</f>
        <v/>
      </c>
      <c r="J20" s="7">
        <f>IF(COUNTA(A20:G20)=0,"",IF(OR(A20="",B20="",C20="",D20="",E20="",F20="",G20=""),"Pflichtfeld fehlt",IF(COUNTIF($A$2:$A$201,A20)&gt;1,"Vorgangs-ID doppelt",IF(AND(B20&lt;&gt;"Einzahlung",B20&lt;&gt;"Auszahlung"),"Zahlungsart ungültig",IF(OR(NOT(ISNUMBER(E20)),NOT(ISNUMBER(F20)),F20&lt;=0),"Datum oder Betrag ungültig",IF(G20&lt;&gt;"Offen","Nicht berücksichtigt: "&amp;G20,IF(E20&lt;Einstellungen!$B$2,"Überfällig: am Vorschautag berücksichtigt",IF(E20&gt;Einstellungen!$B$3,"Nicht berücksichtigt: nach Vorschauende","Berücksichtigt"))))))))</f>
        <v/>
      </c>
      <c r="K20" s="19" t="n"/>
    </row>
    <row r="21" ht="34" customHeight="1">
      <c r="A21" s="18" t="n"/>
      <c r="B21" s="18" t="n"/>
      <c r="C21" s="18" t="n"/>
      <c r="D21" s="19" t="n"/>
      <c r="E21" s="20" t="n"/>
      <c r="F21" s="15" t="n"/>
      <c r="G21" s="18" t="n"/>
      <c r="H21" s="21">
        <f>IF(OR(B21="",NOT(ISNUMBER(E21)),NOT(ISNUMBER(F21)),G21&lt;&gt;"Offen",F21&lt;=0),"",IF(OR(B21="Einzahlung",B21="Auszahlung"),IF(E21&lt;Einstellungen!$B$2,Einstellungen!$B$2,E21),""))</f>
        <v/>
      </c>
      <c r="I21" s="4">
        <f>IF(H21="","",IF(B21="Einzahlung",F21,-F21))</f>
        <v/>
      </c>
      <c r="J21" s="7">
        <f>IF(COUNTA(A21:G21)=0,"",IF(OR(A21="",B21="",C21="",D21="",E21="",F21="",G21=""),"Pflichtfeld fehlt",IF(COUNTIF($A$2:$A$201,A21)&gt;1,"Vorgangs-ID doppelt",IF(AND(B21&lt;&gt;"Einzahlung",B21&lt;&gt;"Auszahlung"),"Zahlungsart ungültig",IF(OR(NOT(ISNUMBER(E21)),NOT(ISNUMBER(F21)),F21&lt;=0),"Datum oder Betrag ungültig",IF(G21&lt;&gt;"Offen","Nicht berücksichtigt: "&amp;G21,IF(E21&lt;Einstellungen!$B$2,"Überfällig: am Vorschautag berücksichtigt",IF(E21&gt;Einstellungen!$B$3,"Nicht berücksichtigt: nach Vorschauende","Berücksichtigt"))))))))</f>
        <v/>
      </c>
      <c r="K21" s="19" t="n"/>
    </row>
    <row r="22" ht="34" customHeight="1">
      <c r="A22" s="18" t="n"/>
      <c r="B22" s="18" t="n"/>
      <c r="C22" s="18" t="n"/>
      <c r="D22" s="19" t="n"/>
      <c r="E22" s="20" t="n"/>
      <c r="F22" s="15" t="n"/>
      <c r="G22" s="18" t="n"/>
      <c r="H22" s="21">
        <f>IF(OR(B22="",NOT(ISNUMBER(E22)),NOT(ISNUMBER(F22)),G22&lt;&gt;"Offen",F22&lt;=0),"",IF(OR(B22="Einzahlung",B22="Auszahlung"),IF(E22&lt;Einstellungen!$B$2,Einstellungen!$B$2,E22),""))</f>
        <v/>
      </c>
      <c r="I22" s="4">
        <f>IF(H22="","",IF(B22="Einzahlung",F22,-F22))</f>
        <v/>
      </c>
      <c r="J22" s="7">
        <f>IF(COUNTA(A22:G22)=0,"",IF(OR(A22="",B22="",C22="",D22="",E22="",F22="",G22=""),"Pflichtfeld fehlt",IF(COUNTIF($A$2:$A$201,A22)&gt;1,"Vorgangs-ID doppelt",IF(AND(B22&lt;&gt;"Einzahlung",B22&lt;&gt;"Auszahlung"),"Zahlungsart ungültig",IF(OR(NOT(ISNUMBER(E22)),NOT(ISNUMBER(F22)),F22&lt;=0),"Datum oder Betrag ungültig",IF(G22&lt;&gt;"Offen","Nicht berücksichtigt: "&amp;G22,IF(E22&lt;Einstellungen!$B$2,"Überfällig: am Vorschautag berücksichtigt",IF(E22&gt;Einstellungen!$B$3,"Nicht berücksichtigt: nach Vorschauende","Berücksichtigt"))))))))</f>
        <v/>
      </c>
      <c r="K22" s="19" t="n"/>
    </row>
    <row r="23" ht="34" customHeight="1">
      <c r="A23" s="18" t="n"/>
      <c r="B23" s="18" t="n"/>
      <c r="C23" s="18" t="n"/>
      <c r="D23" s="19" t="n"/>
      <c r="E23" s="20" t="n"/>
      <c r="F23" s="15" t="n"/>
      <c r="G23" s="18" t="n"/>
      <c r="H23" s="21">
        <f>IF(OR(B23="",NOT(ISNUMBER(E23)),NOT(ISNUMBER(F23)),G23&lt;&gt;"Offen",F23&lt;=0),"",IF(OR(B23="Einzahlung",B23="Auszahlung"),IF(E23&lt;Einstellungen!$B$2,Einstellungen!$B$2,E23),""))</f>
        <v/>
      </c>
      <c r="I23" s="4">
        <f>IF(H23="","",IF(B23="Einzahlung",F23,-F23))</f>
        <v/>
      </c>
      <c r="J23" s="7">
        <f>IF(COUNTA(A23:G23)=0,"",IF(OR(A23="",B23="",C23="",D23="",E23="",F23="",G23=""),"Pflichtfeld fehlt",IF(COUNTIF($A$2:$A$201,A23)&gt;1,"Vorgangs-ID doppelt",IF(AND(B23&lt;&gt;"Einzahlung",B23&lt;&gt;"Auszahlung"),"Zahlungsart ungültig",IF(OR(NOT(ISNUMBER(E23)),NOT(ISNUMBER(F23)),F23&lt;=0),"Datum oder Betrag ungültig",IF(G23&lt;&gt;"Offen","Nicht berücksichtigt: "&amp;G23,IF(E23&lt;Einstellungen!$B$2,"Überfällig: am Vorschautag berücksichtigt",IF(E23&gt;Einstellungen!$B$3,"Nicht berücksichtigt: nach Vorschauende","Berücksichtigt"))))))))</f>
        <v/>
      </c>
      <c r="K23" s="19" t="n"/>
    </row>
    <row r="24" ht="34" customHeight="1">
      <c r="A24" s="18" t="n"/>
      <c r="B24" s="18" t="n"/>
      <c r="C24" s="18" t="n"/>
      <c r="D24" s="19" t="n"/>
      <c r="E24" s="20" t="n"/>
      <c r="F24" s="15" t="n"/>
      <c r="G24" s="18" t="n"/>
      <c r="H24" s="21">
        <f>IF(OR(B24="",NOT(ISNUMBER(E24)),NOT(ISNUMBER(F24)),G24&lt;&gt;"Offen",F24&lt;=0),"",IF(OR(B24="Einzahlung",B24="Auszahlung"),IF(E24&lt;Einstellungen!$B$2,Einstellungen!$B$2,E24),""))</f>
        <v/>
      </c>
      <c r="I24" s="4">
        <f>IF(H24="","",IF(B24="Einzahlung",F24,-F24))</f>
        <v/>
      </c>
      <c r="J24" s="7">
        <f>IF(COUNTA(A24:G24)=0,"",IF(OR(A24="",B24="",C24="",D24="",E24="",F24="",G24=""),"Pflichtfeld fehlt",IF(COUNTIF($A$2:$A$201,A24)&gt;1,"Vorgangs-ID doppelt",IF(AND(B24&lt;&gt;"Einzahlung",B24&lt;&gt;"Auszahlung"),"Zahlungsart ungültig",IF(OR(NOT(ISNUMBER(E24)),NOT(ISNUMBER(F24)),F24&lt;=0),"Datum oder Betrag ungültig",IF(G24&lt;&gt;"Offen","Nicht berücksichtigt: "&amp;G24,IF(E24&lt;Einstellungen!$B$2,"Überfällig: am Vorschautag berücksichtigt",IF(E24&gt;Einstellungen!$B$3,"Nicht berücksichtigt: nach Vorschauende","Berücksichtigt"))))))))</f>
        <v/>
      </c>
      <c r="K24" s="19" t="n"/>
    </row>
    <row r="25" ht="34" customHeight="1">
      <c r="A25" s="18" t="n"/>
      <c r="B25" s="18" t="n"/>
      <c r="C25" s="18" t="n"/>
      <c r="D25" s="19" t="n"/>
      <c r="E25" s="20" t="n"/>
      <c r="F25" s="15" t="n"/>
      <c r="G25" s="18" t="n"/>
      <c r="H25" s="21">
        <f>IF(OR(B25="",NOT(ISNUMBER(E25)),NOT(ISNUMBER(F25)),G25&lt;&gt;"Offen",F25&lt;=0),"",IF(OR(B25="Einzahlung",B25="Auszahlung"),IF(E25&lt;Einstellungen!$B$2,Einstellungen!$B$2,E25),""))</f>
        <v/>
      </c>
      <c r="I25" s="4">
        <f>IF(H25="","",IF(B25="Einzahlung",F25,-F25))</f>
        <v/>
      </c>
      <c r="J25" s="7">
        <f>IF(COUNTA(A25:G25)=0,"",IF(OR(A25="",B25="",C25="",D25="",E25="",F25="",G25=""),"Pflichtfeld fehlt",IF(COUNTIF($A$2:$A$201,A25)&gt;1,"Vorgangs-ID doppelt",IF(AND(B25&lt;&gt;"Einzahlung",B25&lt;&gt;"Auszahlung"),"Zahlungsart ungültig",IF(OR(NOT(ISNUMBER(E25)),NOT(ISNUMBER(F25)),F25&lt;=0),"Datum oder Betrag ungültig",IF(G25&lt;&gt;"Offen","Nicht berücksichtigt: "&amp;G25,IF(E25&lt;Einstellungen!$B$2,"Überfällig: am Vorschautag berücksichtigt",IF(E25&gt;Einstellungen!$B$3,"Nicht berücksichtigt: nach Vorschauende","Berücksichtigt"))))))))</f>
        <v/>
      </c>
      <c r="K25" s="19" t="n"/>
    </row>
    <row r="26" ht="34" customHeight="1">
      <c r="A26" s="18" t="n"/>
      <c r="B26" s="18" t="n"/>
      <c r="C26" s="18" t="n"/>
      <c r="D26" s="19" t="n"/>
      <c r="E26" s="20" t="n"/>
      <c r="F26" s="15" t="n"/>
      <c r="G26" s="18" t="n"/>
      <c r="H26" s="21">
        <f>IF(OR(B26="",NOT(ISNUMBER(E26)),NOT(ISNUMBER(F26)),G26&lt;&gt;"Offen",F26&lt;=0),"",IF(OR(B26="Einzahlung",B26="Auszahlung"),IF(E26&lt;Einstellungen!$B$2,Einstellungen!$B$2,E26),""))</f>
        <v/>
      </c>
      <c r="I26" s="4">
        <f>IF(H26="","",IF(B26="Einzahlung",F26,-F26))</f>
        <v/>
      </c>
      <c r="J26" s="7">
        <f>IF(COUNTA(A26:G26)=0,"",IF(OR(A26="",B26="",C26="",D26="",E26="",F26="",G26=""),"Pflichtfeld fehlt",IF(COUNTIF($A$2:$A$201,A26)&gt;1,"Vorgangs-ID doppelt",IF(AND(B26&lt;&gt;"Einzahlung",B26&lt;&gt;"Auszahlung"),"Zahlungsart ungültig",IF(OR(NOT(ISNUMBER(E26)),NOT(ISNUMBER(F26)),F26&lt;=0),"Datum oder Betrag ungültig",IF(G26&lt;&gt;"Offen","Nicht berücksichtigt: "&amp;G26,IF(E26&lt;Einstellungen!$B$2,"Überfällig: am Vorschautag berücksichtigt",IF(E26&gt;Einstellungen!$B$3,"Nicht berücksichtigt: nach Vorschauende","Berücksichtigt"))))))))</f>
        <v/>
      </c>
      <c r="K26" s="19" t="n"/>
    </row>
    <row r="27" ht="34" customHeight="1">
      <c r="A27" s="18" t="n"/>
      <c r="B27" s="18" t="n"/>
      <c r="C27" s="18" t="n"/>
      <c r="D27" s="19" t="n"/>
      <c r="E27" s="20" t="n"/>
      <c r="F27" s="15" t="n"/>
      <c r="G27" s="18" t="n"/>
      <c r="H27" s="21">
        <f>IF(OR(B27="",NOT(ISNUMBER(E27)),NOT(ISNUMBER(F27)),G27&lt;&gt;"Offen",F27&lt;=0),"",IF(OR(B27="Einzahlung",B27="Auszahlung"),IF(E27&lt;Einstellungen!$B$2,Einstellungen!$B$2,E27),""))</f>
        <v/>
      </c>
      <c r="I27" s="4">
        <f>IF(H27="","",IF(B27="Einzahlung",F27,-F27))</f>
        <v/>
      </c>
      <c r="J27" s="7">
        <f>IF(COUNTA(A27:G27)=0,"",IF(OR(A27="",B27="",C27="",D27="",E27="",F27="",G27=""),"Pflichtfeld fehlt",IF(COUNTIF($A$2:$A$201,A27)&gt;1,"Vorgangs-ID doppelt",IF(AND(B27&lt;&gt;"Einzahlung",B27&lt;&gt;"Auszahlung"),"Zahlungsart ungültig",IF(OR(NOT(ISNUMBER(E27)),NOT(ISNUMBER(F27)),F27&lt;=0),"Datum oder Betrag ungültig",IF(G27&lt;&gt;"Offen","Nicht berücksichtigt: "&amp;G27,IF(E27&lt;Einstellungen!$B$2,"Überfällig: am Vorschautag berücksichtigt",IF(E27&gt;Einstellungen!$B$3,"Nicht berücksichtigt: nach Vorschauende","Berücksichtigt"))))))))</f>
        <v/>
      </c>
      <c r="K27" s="19" t="n"/>
    </row>
    <row r="28" ht="34" customHeight="1">
      <c r="A28" s="18" t="n"/>
      <c r="B28" s="18" t="n"/>
      <c r="C28" s="18" t="n"/>
      <c r="D28" s="19" t="n"/>
      <c r="E28" s="20" t="n"/>
      <c r="F28" s="15" t="n"/>
      <c r="G28" s="18" t="n"/>
      <c r="H28" s="21">
        <f>IF(OR(B28="",NOT(ISNUMBER(E28)),NOT(ISNUMBER(F28)),G28&lt;&gt;"Offen",F28&lt;=0),"",IF(OR(B28="Einzahlung",B28="Auszahlung"),IF(E28&lt;Einstellungen!$B$2,Einstellungen!$B$2,E28),""))</f>
        <v/>
      </c>
      <c r="I28" s="4">
        <f>IF(H28="","",IF(B28="Einzahlung",F28,-F28))</f>
        <v/>
      </c>
      <c r="J28" s="7">
        <f>IF(COUNTA(A28:G28)=0,"",IF(OR(A28="",B28="",C28="",D28="",E28="",F28="",G28=""),"Pflichtfeld fehlt",IF(COUNTIF($A$2:$A$201,A28)&gt;1,"Vorgangs-ID doppelt",IF(AND(B28&lt;&gt;"Einzahlung",B28&lt;&gt;"Auszahlung"),"Zahlungsart ungültig",IF(OR(NOT(ISNUMBER(E28)),NOT(ISNUMBER(F28)),F28&lt;=0),"Datum oder Betrag ungültig",IF(G28&lt;&gt;"Offen","Nicht berücksichtigt: "&amp;G28,IF(E28&lt;Einstellungen!$B$2,"Überfällig: am Vorschautag berücksichtigt",IF(E28&gt;Einstellungen!$B$3,"Nicht berücksichtigt: nach Vorschauende","Berücksichtigt"))))))))</f>
        <v/>
      </c>
      <c r="K28" s="19" t="n"/>
    </row>
    <row r="29" ht="34" customHeight="1">
      <c r="A29" s="18" t="n"/>
      <c r="B29" s="18" t="n"/>
      <c r="C29" s="18" t="n"/>
      <c r="D29" s="19" t="n"/>
      <c r="E29" s="20" t="n"/>
      <c r="F29" s="15" t="n"/>
      <c r="G29" s="18" t="n"/>
      <c r="H29" s="21">
        <f>IF(OR(B29="",NOT(ISNUMBER(E29)),NOT(ISNUMBER(F29)),G29&lt;&gt;"Offen",F29&lt;=0),"",IF(OR(B29="Einzahlung",B29="Auszahlung"),IF(E29&lt;Einstellungen!$B$2,Einstellungen!$B$2,E29),""))</f>
        <v/>
      </c>
      <c r="I29" s="4">
        <f>IF(H29="","",IF(B29="Einzahlung",F29,-F29))</f>
        <v/>
      </c>
      <c r="J29" s="7">
        <f>IF(COUNTA(A29:G29)=0,"",IF(OR(A29="",B29="",C29="",D29="",E29="",F29="",G29=""),"Pflichtfeld fehlt",IF(COUNTIF($A$2:$A$201,A29)&gt;1,"Vorgangs-ID doppelt",IF(AND(B29&lt;&gt;"Einzahlung",B29&lt;&gt;"Auszahlung"),"Zahlungsart ungültig",IF(OR(NOT(ISNUMBER(E29)),NOT(ISNUMBER(F29)),F29&lt;=0),"Datum oder Betrag ungültig",IF(G29&lt;&gt;"Offen","Nicht berücksichtigt: "&amp;G29,IF(E29&lt;Einstellungen!$B$2,"Überfällig: am Vorschautag berücksichtigt",IF(E29&gt;Einstellungen!$B$3,"Nicht berücksichtigt: nach Vorschauende","Berücksichtigt"))))))))</f>
        <v/>
      </c>
      <c r="K29" s="19" t="n"/>
    </row>
    <row r="30" ht="34" customHeight="1">
      <c r="A30" s="18" t="n"/>
      <c r="B30" s="18" t="n"/>
      <c r="C30" s="18" t="n"/>
      <c r="D30" s="19" t="n"/>
      <c r="E30" s="20" t="n"/>
      <c r="F30" s="15" t="n"/>
      <c r="G30" s="18" t="n"/>
      <c r="H30" s="21">
        <f>IF(OR(B30="",NOT(ISNUMBER(E30)),NOT(ISNUMBER(F30)),G30&lt;&gt;"Offen",F30&lt;=0),"",IF(OR(B30="Einzahlung",B30="Auszahlung"),IF(E30&lt;Einstellungen!$B$2,Einstellungen!$B$2,E30),""))</f>
        <v/>
      </c>
      <c r="I30" s="4">
        <f>IF(H30="","",IF(B30="Einzahlung",F30,-F30))</f>
        <v/>
      </c>
      <c r="J30" s="7">
        <f>IF(COUNTA(A30:G30)=0,"",IF(OR(A30="",B30="",C30="",D30="",E30="",F30="",G30=""),"Pflichtfeld fehlt",IF(COUNTIF($A$2:$A$201,A30)&gt;1,"Vorgangs-ID doppelt",IF(AND(B30&lt;&gt;"Einzahlung",B30&lt;&gt;"Auszahlung"),"Zahlungsart ungültig",IF(OR(NOT(ISNUMBER(E30)),NOT(ISNUMBER(F30)),F30&lt;=0),"Datum oder Betrag ungültig",IF(G30&lt;&gt;"Offen","Nicht berücksichtigt: "&amp;G30,IF(E30&lt;Einstellungen!$B$2,"Überfällig: am Vorschautag berücksichtigt",IF(E30&gt;Einstellungen!$B$3,"Nicht berücksichtigt: nach Vorschauende","Berücksichtigt"))))))))</f>
        <v/>
      </c>
      <c r="K30" s="19" t="n"/>
    </row>
    <row r="31" ht="34" customHeight="1">
      <c r="A31" s="18" t="n"/>
      <c r="B31" s="18" t="n"/>
      <c r="C31" s="18" t="n"/>
      <c r="D31" s="19" t="n"/>
      <c r="E31" s="20" t="n"/>
      <c r="F31" s="15" t="n"/>
      <c r="G31" s="18" t="n"/>
      <c r="H31" s="21">
        <f>IF(OR(B31="",NOT(ISNUMBER(E31)),NOT(ISNUMBER(F31)),G31&lt;&gt;"Offen",F31&lt;=0),"",IF(OR(B31="Einzahlung",B31="Auszahlung"),IF(E31&lt;Einstellungen!$B$2,Einstellungen!$B$2,E31),""))</f>
        <v/>
      </c>
      <c r="I31" s="4">
        <f>IF(H31="","",IF(B31="Einzahlung",F31,-F31))</f>
        <v/>
      </c>
      <c r="J31" s="7">
        <f>IF(COUNTA(A31:G31)=0,"",IF(OR(A31="",B31="",C31="",D31="",E31="",F31="",G31=""),"Pflichtfeld fehlt",IF(COUNTIF($A$2:$A$201,A31)&gt;1,"Vorgangs-ID doppelt",IF(AND(B31&lt;&gt;"Einzahlung",B31&lt;&gt;"Auszahlung"),"Zahlungsart ungültig",IF(OR(NOT(ISNUMBER(E31)),NOT(ISNUMBER(F31)),F31&lt;=0),"Datum oder Betrag ungültig",IF(G31&lt;&gt;"Offen","Nicht berücksichtigt: "&amp;G31,IF(E31&lt;Einstellungen!$B$2,"Überfällig: am Vorschautag berücksichtigt",IF(E31&gt;Einstellungen!$B$3,"Nicht berücksichtigt: nach Vorschauende","Berücksichtigt"))))))))</f>
        <v/>
      </c>
      <c r="K31" s="19" t="n"/>
    </row>
    <row r="32" ht="34" customHeight="1">
      <c r="A32" s="18" t="n"/>
      <c r="B32" s="18" t="n"/>
      <c r="C32" s="18" t="n"/>
      <c r="D32" s="19" t="n"/>
      <c r="E32" s="20" t="n"/>
      <c r="F32" s="15" t="n"/>
      <c r="G32" s="18" t="n"/>
      <c r="H32" s="21">
        <f>IF(OR(B32="",NOT(ISNUMBER(E32)),NOT(ISNUMBER(F32)),G32&lt;&gt;"Offen",F32&lt;=0),"",IF(OR(B32="Einzahlung",B32="Auszahlung"),IF(E32&lt;Einstellungen!$B$2,Einstellungen!$B$2,E32),""))</f>
        <v/>
      </c>
      <c r="I32" s="4">
        <f>IF(H32="","",IF(B32="Einzahlung",F32,-F32))</f>
        <v/>
      </c>
      <c r="J32" s="7">
        <f>IF(COUNTA(A32:G32)=0,"",IF(OR(A32="",B32="",C32="",D32="",E32="",F32="",G32=""),"Pflichtfeld fehlt",IF(COUNTIF($A$2:$A$201,A32)&gt;1,"Vorgangs-ID doppelt",IF(AND(B32&lt;&gt;"Einzahlung",B32&lt;&gt;"Auszahlung"),"Zahlungsart ungültig",IF(OR(NOT(ISNUMBER(E32)),NOT(ISNUMBER(F32)),F32&lt;=0),"Datum oder Betrag ungültig",IF(G32&lt;&gt;"Offen","Nicht berücksichtigt: "&amp;G32,IF(E32&lt;Einstellungen!$B$2,"Überfällig: am Vorschautag berücksichtigt",IF(E32&gt;Einstellungen!$B$3,"Nicht berücksichtigt: nach Vorschauende","Berücksichtigt"))))))))</f>
        <v/>
      </c>
      <c r="K32" s="19" t="n"/>
    </row>
    <row r="33" ht="34" customHeight="1">
      <c r="A33" s="18" t="n"/>
      <c r="B33" s="18" t="n"/>
      <c r="C33" s="18" t="n"/>
      <c r="D33" s="19" t="n"/>
      <c r="E33" s="20" t="n"/>
      <c r="F33" s="15" t="n"/>
      <c r="G33" s="18" t="n"/>
      <c r="H33" s="21">
        <f>IF(OR(B33="",NOT(ISNUMBER(E33)),NOT(ISNUMBER(F33)),G33&lt;&gt;"Offen",F33&lt;=0),"",IF(OR(B33="Einzahlung",B33="Auszahlung"),IF(E33&lt;Einstellungen!$B$2,Einstellungen!$B$2,E33),""))</f>
        <v/>
      </c>
      <c r="I33" s="4">
        <f>IF(H33="","",IF(B33="Einzahlung",F33,-F33))</f>
        <v/>
      </c>
      <c r="J33" s="7">
        <f>IF(COUNTA(A33:G33)=0,"",IF(OR(A33="",B33="",C33="",D33="",E33="",F33="",G33=""),"Pflichtfeld fehlt",IF(COUNTIF($A$2:$A$201,A33)&gt;1,"Vorgangs-ID doppelt",IF(AND(B33&lt;&gt;"Einzahlung",B33&lt;&gt;"Auszahlung"),"Zahlungsart ungültig",IF(OR(NOT(ISNUMBER(E33)),NOT(ISNUMBER(F33)),F33&lt;=0),"Datum oder Betrag ungültig",IF(G33&lt;&gt;"Offen","Nicht berücksichtigt: "&amp;G33,IF(E33&lt;Einstellungen!$B$2,"Überfällig: am Vorschautag berücksichtigt",IF(E33&gt;Einstellungen!$B$3,"Nicht berücksichtigt: nach Vorschauende","Berücksichtigt"))))))))</f>
        <v/>
      </c>
      <c r="K33" s="19" t="n"/>
    </row>
    <row r="34" ht="34" customHeight="1">
      <c r="A34" s="18" t="n"/>
      <c r="B34" s="18" t="n"/>
      <c r="C34" s="18" t="n"/>
      <c r="D34" s="19" t="n"/>
      <c r="E34" s="20" t="n"/>
      <c r="F34" s="15" t="n"/>
      <c r="G34" s="18" t="n"/>
      <c r="H34" s="21">
        <f>IF(OR(B34="",NOT(ISNUMBER(E34)),NOT(ISNUMBER(F34)),G34&lt;&gt;"Offen",F34&lt;=0),"",IF(OR(B34="Einzahlung",B34="Auszahlung"),IF(E34&lt;Einstellungen!$B$2,Einstellungen!$B$2,E34),""))</f>
        <v/>
      </c>
      <c r="I34" s="4">
        <f>IF(H34="","",IF(B34="Einzahlung",F34,-F34))</f>
        <v/>
      </c>
      <c r="J34" s="7">
        <f>IF(COUNTA(A34:G34)=0,"",IF(OR(A34="",B34="",C34="",D34="",E34="",F34="",G34=""),"Pflichtfeld fehlt",IF(COUNTIF($A$2:$A$201,A34)&gt;1,"Vorgangs-ID doppelt",IF(AND(B34&lt;&gt;"Einzahlung",B34&lt;&gt;"Auszahlung"),"Zahlungsart ungültig",IF(OR(NOT(ISNUMBER(E34)),NOT(ISNUMBER(F34)),F34&lt;=0),"Datum oder Betrag ungültig",IF(G34&lt;&gt;"Offen","Nicht berücksichtigt: "&amp;G34,IF(E34&lt;Einstellungen!$B$2,"Überfällig: am Vorschautag berücksichtigt",IF(E34&gt;Einstellungen!$B$3,"Nicht berücksichtigt: nach Vorschauende","Berücksichtigt"))))))))</f>
        <v/>
      </c>
      <c r="K34" s="19" t="n"/>
    </row>
    <row r="35" ht="34" customHeight="1">
      <c r="A35" s="18" t="n"/>
      <c r="B35" s="18" t="n"/>
      <c r="C35" s="18" t="n"/>
      <c r="D35" s="19" t="n"/>
      <c r="E35" s="20" t="n"/>
      <c r="F35" s="15" t="n"/>
      <c r="G35" s="18" t="n"/>
      <c r="H35" s="21">
        <f>IF(OR(B35="",NOT(ISNUMBER(E35)),NOT(ISNUMBER(F35)),G35&lt;&gt;"Offen",F35&lt;=0),"",IF(OR(B35="Einzahlung",B35="Auszahlung"),IF(E35&lt;Einstellungen!$B$2,Einstellungen!$B$2,E35),""))</f>
        <v/>
      </c>
      <c r="I35" s="4">
        <f>IF(H35="","",IF(B35="Einzahlung",F35,-F35))</f>
        <v/>
      </c>
      <c r="J35" s="7">
        <f>IF(COUNTA(A35:G35)=0,"",IF(OR(A35="",B35="",C35="",D35="",E35="",F35="",G35=""),"Pflichtfeld fehlt",IF(COUNTIF($A$2:$A$201,A35)&gt;1,"Vorgangs-ID doppelt",IF(AND(B35&lt;&gt;"Einzahlung",B35&lt;&gt;"Auszahlung"),"Zahlungsart ungültig",IF(OR(NOT(ISNUMBER(E35)),NOT(ISNUMBER(F35)),F35&lt;=0),"Datum oder Betrag ungültig",IF(G35&lt;&gt;"Offen","Nicht berücksichtigt: "&amp;G35,IF(E35&lt;Einstellungen!$B$2,"Überfällig: am Vorschautag berücksichtigt",IF(E35&gt;Einstellungen!$B$3,"Nicht berücksichtigt: nach Vorschauende","Berücksichtigt"))))))))</f>
        <v/>
      </c>
      <c r="K35" s="19" t="n"/>
    </row>
    <row r="36" ht="34" customHeight="1">
      <c r="A36" s="18" t="n"/>
      <c r="B36" s="18" t="n"/>
      <c r="C36" s="18" t="n"/>
      <c r="D36" s="19" t="n"/>
      <c r="E36" s="20" t="n"/>
      <c r="F36" s="15" t="n"/>
      <c r="G36" s="18" t="n"/>
      <c r="H36" s="21">
        <f>IF(OR(B36="",NOT(ISNUMBER(E36)),NOT(ISNUMBER(F36)),G36&lt;&gt;"Offen",F36&lt;=0),"",IF(OR(B36="Einzahlung",B36="Auszahlung"),IF(E36&lt;Einstellungen!$B$2,Einstellungen!$B$2,E36),""))</f>
        <v/>
      </c>
      <c r="I36" s="4">
        <f>IF(H36="","",IF(B36="Einzahlung",F36,-F36))</f>
        <v/>
      </c>
      <c r="J36" s="7">
        <f>IF(COUNTA(A36:G36)=0,"",IF(OR(A36="",B36="",C36="",D36="",E36="",F36="",G36=""),"Pflichtfeld fehlt",IF(COUNTIF($A$2:$A$201,A36)&gt;1,"Vorgangs-ID doppelt",IF(AND(B36&lt;&gt;"Einzahlung",B36&lt;&gt;"Auszahlung"),"Zahlungsart ungültig",IF(OR(NOT(ISNUMBER(E36)),NOT(ISNUMBER(F36)),F36&lt;=0),"Datum oder Betrag ungültig",IF(G36&lt;&gt;"Offen","Nicht berücksichtigt: "&amp;G36,IF(E36&lt;Einstellungen!$B$2,"Überfällig: am Vorschautag berücksichtigt",IF(E36&gt;Einstellungen!$B$3,"Nicht berücksichtigt: nach Vorschauende","Berücksichtigt"))))))))</f>
        <v/>
      </c>
      <c r="K36" s="19" t="n"/>
    </row>
    <row r="37" ht="34" customHeight="1">
      <c r="A37" s="18" t="n"/>
      <c r="B37" s="18" t="n"/>
      <c r="C37" s="18" t="n"/>
      <c r="D37" s="19" t="n"/>
      <c r="E37" s="20" t="n"/>
      <c r="F37" s="15" t="n"/>
      <c r="G37" s="18" t="n"/>
      <c r="H37" s="21">
        <f>IF(OR(B37="",NOT(ISNUMBER(E37)),NOT(ISNUMBER(F37)),G37&lt;&gt;"Offen",F37&lt;=0),"",IF(OR(B37="Einzahlung",B37="Auszahlung"),IF(E37&lt;Einstellungen!$B$2,Einstellungen!$B$2,E37),""))</f>
        <v/>
      </c>
      <c r="I37" s="4">
        <f>IF(H37="","",IF(B37="Einzahlung",F37,-F37))</f>
        <v/>
      </c>
      <c r="J37" s="7">
        <f>IF(COUNTA(A37:G37)=0,"",IF(OR(A37="",B37="",C37="",D37="",E37="",F37="",G37=""),"Pflichtfeld fehlt",IF(COUNTIF($A$2:$A$201,A37)&gt;1,"Vorgangs-ID doppelt",IF(AND(B37&lt;&gt;"Einzahlung",B37&lt;&gt;"Auszahlung"),"Zahlungsart ungültig",IF(OR(NOT(ISNUMBER(E37)),NOT(ISNUMBER(F37)),F37&lt;=0),"Datum oder Betrag ungültig",IF(G37&lt;&gt;"Offen","Nicht berücksichtigt: "&amp;G37,IF(E37&lt;Einstellungen!$B$2,"Überfällig: am Vorschautag berücksichtigt",IF(E37&gt;Einstellungen!$B$3,"Nicht berücksichtigt: nach Vorschauende","Berücksichtigt"))))))))</f>
        <v/>
      </c>
      <c r="K37" s="19" t="n"/>
    </row>
    <row r="38" ht="34" customHeight="1">
      <c r="A38" s="18" t="n"/>
      <c r="B38" s="18" t="n"/>
      <c r="C38" s="18" t="n"/>
      <c r="D38" s="19" t="n"/>
      <c r="E38" s="20" t="n"/>
      <c r="F38" s="15" t="n"/>
      <c r="G38" s="18" t="n"/>
      <c r="H38" s="21">
        <f>IF(OR(B38="",NOT(ISNUMBER(E38)),NOT(ISNUMBER(F38)),G38&lt;&gt;"Offen",F38&lt;=0),"",IF(OR(B38="Einzahlung",B38="Auszahlung"),IF(E38&lt;Einstellungen!$B$2,Einstellungen!$B$2,E38),""))</f>
        <v/>
      </c>
      <c r="I38" s="4">
        <f>IF(H38="","",IF(B38="Einzahlung",F38,-F38))</f>
        <v/>
      </c>
      <c r="J38" s="7">
        <f>IF(COUNTA(A38:G38)=0,"",IF(OR(A38="",B38="",C38="",D38="",E38="",F38="",G38=""),"Pflichtfeld fehlt",IF(COUNTIF($A$2:$A$201,A38)&gt;1,"Vorgangs-ID doppelt",IF(AND(B38&lt;&gt;"Einzahlung",B38&lt;&gt;"Auszahlung"),"Zahlungsart ungültig",IF(OR(NOT(ISNUMBER(E38)),NOT(ISNUMBER(F38)),F38&lt;=0),"Datum oder Betrag ungültig",IF(G38&lt;&gt;"Offen","Nicht berücksichtigt: "&amp;G38,IF(E38&lt;Einstellungen!$B$2,"Überfällig: am Vorschautag berücksichtigt",IF(E38&gt;Einstellungen!$B$3,"Nicht berücksichtigt: nach Vorschauende","Berücksichtigt"))))))))</f>
        <v/>
      </c>
      <c r="K38" s="19" t="n"/>
    </row>
    <row r="39" ht="34" customHeight="1">
      <c r="A39" s="18" t="n"/>
      <c r="B39" s="18" t="n"/>
      <c r="C39" s="18" t="n"/>
      <c r="D39" s="19" t="n"/>
      <c r="E39" s="20" t="n"/>
      <c r="F39" s="15" t="n"/>
      <c r="G39" s="18" t="n"/>
      <c r="H39" s="21">
        <f>IF(OR(B39="",NOT(ISNUMBER(E39)),NOT(ISNUMBER(F39)),G39&lt;&gt;"Offen",F39&lt;=0),"",IF(OR(B39="Einzahlung",B39="Auszahlung"),IF(E39&lt;Einstellungen!$B$2,Einstellungen!$B$2,E39),""))</f>
        <v/>
      </c>
      <c r="I39" s="4">
        <f>IF(H39="","",IF(B39="Einzahlung",F39,-F39))</f>
        <v/>
      </c>
      <c r="J39" s="7">
        <f>IF(COUNTA(A39:G39)=0,"",IF(OR(A39="",B39="",C39="",D39="",E39="",F39="",G39=""),"Pflichtfeld fehlt",IF(COUNTIF($A$2:$A$201,A39)&gt;1,"Vorgangs-ID doppelt",IF(AND(B39&lt;&gt;"Einzahlung",B39&lt;&gt;"Auszahlung"),"Zahlungsart ungültig",IF(OR(NOT(ISNUMBER(E39)),NOT(ISNUMBER(F39)),F39&lt;=0),"Datum oder Betrag ungültig",IF(G39&lt;&gt;"Offen","Nicht berücksichtigt: "&amp;G39,IF(E39&lt;Einstellungen!$B$2,"Überfällig: am Vorschautag berücksichtigt",IF(E39&gt;Einstellungen!$B$3,"Nicht berücksichtigt: nach Vorschauende","Berücksichtigt"))))))))</f>
        <v/>
      </c>
      <c r="K39" s="19" t="n"/>
    </row>
    <row r="40" ht="34" customHeight="1">
      <c r="A40" s="18" t="n"/>
      <c r="B40" s="18" t="n"/>
      <c r="C40" s="18" t="n"/>
      <c r="D40" s="19" t="n"/>
      <c r="E40" s="20" t="n"/>
      <c r="F40" s="15" t="n"/>
      <c r="G40" s="18" t="n"/>
      <c r="H40" s="21">
        <f>IF(OR(B40="",NOT(ISNUMBER(E40)),NOT(ISNUMBER(F40)),G40&lt;&gt;"Offen",F40&lt;=0),"",IF(OR(B40="Einzahlung",B40="Auszahlung"),IF(E40&lt;Einstellungen!$B$2,Einstellungen!$B$2,E40),""))</f>
        <v/>
      </c>
      <c r="I40" s="4">
        <f>IF(H40="","",IF(B40="Einzahlung",F40,-F40))</f>
        <v/>
      </c>
      <c r="J40" s="7">
        <f>IF(COUNTA(A40:G40)=0,"",IF(OR(A40="",B40="",C40="",D40="",E40="",F40="",G40=""),"Pflichtfeld fehlt",IF(COUNTIF($A$2:$A$201,A40)&gt;1,"Vorgangs-ID doppelt",IF(AND(B40&lt;&gt;"Einzahlung",B40&lt;&gt;"Auszahlung"),"Zahlungsart ungültig",IF(OR(NOT(ISNUMBER(E40)),NOT(ISNUMBER(F40)),F40&lt;=0),"Datum oder Betrag ungültig",IF(G40&lt;&gt;"Offen","Nicht berücksichtigt: "&amp;G40,IF(E40&lt;Einstellungen!$B$2,"Überfällig: am Vorschautag berücksichtigt",IF(E40&gt;Einstellungen!$B$3,"Nicht berücksichtigt: nach Vorschauende","Berücksichtigt"))))))))</f>
        <v/>
      </c>
      <c r="K40" s="19" t="n"/>
    </row>
    <row r="41" ht="34" customHeight="1">
      <c r="A41" s="18" t="n"/>
      <c r="B41" s="18" t="n"/>
      <c r="C41" s="18" t="n"/>
      <c r="D41" s="19" t="n"/>
      <c r="E41" s="20" t="n"/>
      <c r="F41" s="15" t="n"/>
      <c r="G41" s="18" t="n"/>
      <c r="H41" s="21">
        <f>IF(OR(B41="",NOT(ISNUMBER(E41)),NOT(ISNUMBER(F41)),G41&lt;&gt;"Offen",F41&lt;=0),"",IF(OR(B41="Einzahlung",B41="Auszahlung"),IF(E41&lt;Einstellungen!$B$2,Einstellungen!$B$2,E41),""))</f>
        <v/>
      </c>
      <c r="I41" s="4">
        <f>IF(H41="","",IF(B41="Einzahlung",F41,-F41))</f>
        <v/>
      </c>
      <c r="J41" s="7">
        <f>IF(COUNTA(A41:G41)=0,"",IF(OR(A41="",B41="",C41="",D41="",E41="",F41="",G41=""),"Pflichtfeld fehlt",IF(COUNTIF($A$2:$A$201,A41)&gt;1,"Vorgangs-ID doppelt",IF(AND(B41&lt;&gt;"Einzahlung",B41&lt;&gt;"Auszahlung"),"Zahlungsart ungültig",IF(OR(NOT(ISNUMBER(E41)),NOT(ISNUMBER(F41)),F41&lt;=0),"Datum oder Betrag ungültig",IF(G41&lt;&gt;"Offen","Nicht berücksichtigt: "&amp;G41,IF(E41&lt;Einstellungen!$B$2,"Überfällig: am Vorschautag berücksichtigt",IF(E41&gt;Einstellungen!$B$3,"Nicht berücksichtigt: nach Vorschauende","Berücksichtigt"))))))))</f>
        <v/>
      </c>
      <c r="K41" s="19" t="n"/>
    </row>
    <row r="42" ht="34" customHeight="1">
      <c r="A42" s="18" t="n"/>
      <c r="B42" s="18" t="n"/>
      <c r="C42" s="18" t="n"/>
      <c r="D42" s="19" t="n"/>
      <c r="E42" s="20" t="n"/>
      <c r="F42" s="15" t="n"/>
      <c r="G42" s="18" t="n"/>
      <c r="H42" s="21">
        <f>IF(OR(B42="",NOT(ISNUMBER(E42)),NOT(ISNUMBER(F42)),G42&lt;&gt;"Offen",F42&lt;=0),"",IF(OR(B42="Einzahlung",B42="Auszahlung"),IF(E42&lt;Einstellungen!$B$2,Einstellungen!$B$2,E42),""))</f>
        <v/>
      </c>
      <c r="I42" s="4">
        <f>IF(H42="","",IF(B42="Einzahlung",F42,-F42))</f>
        <v/>
      </c>
      <c r="J42" s="7">
        <f>IF(COUNTA(A42:G42)=0,"",IF(OR(A42="",B42="",C42="",D42="",E42="",F42="",G42=""),"Pflichtfeld fehlt",IF(COUNTIF($A$2:$A$201,A42)&gt;1,"Vorgangs-ID doppelt",IF(AND(B42&lt;&gt;"Einzahlung",B42&lt;&gt;"Auszahlung"),"Zahlungsart ungültig",IF(OR(NOT(ISNUMBER(E42)),NOT(ISNUMBER(F42)),F42&lt;=0),"Datum oder Betrag ungültig",IF(G42&lt;&gt;"Offen","Nicht berücksichtigt: "&amp;G42,IF(E42&lt;Einstellungen!$B$2,"Überfällig: am Vorschautag berücksichtigt",IF(E42&gt;Einstellungen!$B$3,"Nicht berücksichtigt: nach Vorschauende","Berücksichtigt"))))))))</f>
        <v/>
      </c>
      <c r="K42" s="19" t="n"/>
    </row>
    <row r="43" ht="34" customHeight="1">
      <c r="A43" s="18" t="n"/>
      <c r="B43" s="18" t="n"/>
      <c r="C43" s="18" t="n"/>
      <c r="D43" s="19" t="n"/>
      <c r="E43" s="20" t="n"/>
      <c r="F43" s="15" t="n"/>
      <c r="G43" s="18" t="n"/>
      <c r="H43" s="21">
        <f>IF(OR(B43="",NOT(ISNUMBER(E43)),NOT(ISNUMBER(F43)),G43&lt;&gt;"Offen",F43&lt;=0),"",IF(OR(B43="Einzahlung",B43="Auszahlung"),IF(E43&lt;Einstellungen!$B$2,Einstellungen!$B$2,E43),""))</f>
        <v/>
      </c>
      <c r="I43" s="4">
        <f>IF(H43="","",IF(B43="Einzahlung",F43,-F43))</f>
        <v/>
      </c>
      <c r="J43" s="7">
        <f>IF(COUNTA(A43:G43)=0,"",IF(OR(A43="",B43="",C43="",D43="",E43="",F43="",G43=""),"Pflichtfeld fehlt",IF(COUNTIF($A$2:$A$201,A43)&gt;1,"Vorgangs-ID doppelt",IF(AND(B43&lt;&gt;"Einzahlung",B43&lt;&gt;"Auszahlung"),"Zahlungsart ungültig",IF(OR(NOT(ISNUMBER(E43)),NOT(ISNUMBER(F43)),F43&lt;=0),"Datum oder Betrag ungültig",IF(G43&lt;&gt;"Offen","Nicht berücksichtigt: "&amp;G43,IF(E43&lt;Einstellungen!$B$2,"Überfällig: am Vorschautag berücksichtigt",IF(E43&gt;Einstellungen!$B$3,"Nicht berücksichtigt: nach Vorschauende","Berücksichtigt"))))))))</f>
        <v/>
      </c>
      <c r="K43" s="19" t="n"/>
    </row>
    <row r="44" ht="34" customHeight="1">
      <c r="A44" s="18" t="n"/>
      <c r="B44" s="18" t="n"/>
      <c r="C44" s="18" t="n"/>
      <c r="D44" s="19" t="n"/>
      <c r="E44" s="20" t="n"/>
      <c r="F44" s="15" t="n"/>
      <c r="G44" s="18" t="n"/>
      <c r="H44" s="21">
        <f>IF(OR(B44="",NOT(ISNUMBER(E44)),NOT(ISNUMBER(F44)),G44&lt;&gt;"Offen",F44&lt;=0),"",IF(OR(B44="Einzahlung",B44="Auszahlung"),IF(E44&lt;Einstellungen!$B$2,Einstellungen!$B$2,E44),""))</f>
        <v/>
      </c>
      <c r="I44" s="4">
        <f>IF(H44="","",IF(B44="Einzahlung",F44,-F44))</f>
        <v/>
      </c>
      <c r="J44" s="7">
        <f>IF(COUNTA(A44:G44)=0,"",IF(OR(A44="",B44="",C44="",D44="",E44="",F44="",G44=""),"Pflichtfeld fehlt",IF(COUNTIF($A$2:$A$201,A44)&gt;1,"Vorgangs-ID doppelt",IF(AND(B44&lt;&gt;"Einzahlung",B44&lt;&gt;"Auszahlung"),"Zahlungsart ungültig",IF(OR(NOT(ISNUMBER(E44)),NOT(ISNUMBER(F44)),F44&lt;=0),"Datum oder Betrag ungültig",IF(G44&lt;&gt;"Offen","Nicht berücksichtigt: "&amp;G44,IF(E44&lt;Einstellungen!$B$2,"Überfällig: am Vorschautag berücksichtigt",IF(E44&gt;Einstellungen!$B$3,"Nicht berücksichtigt: nach Vorschauende","Berücksichtigt"))))))))</f>
        <v/>
      </c>
      <c r="K44" s="19" t="n"/>
    </row>
    <row r="45" ht="34" customHeight="1">
      <c r="A45" s="18" t="n"/>
      <c r="B45" s="18" t="n"/>
      <c r="C45" s="18" t="n"/>
      <c r="D45" s="19" t="n"/>
      <c r="E45" s="20" t="n"/>
      <c r="F45" s="15" t="n"/>
      <c r="G45" s="18" t="n"/>
      <c r="H45" s="21">
        <f>IF(OR(B45="",NOT(ISNUMBER(E45)),NOT(ISNUMBER(F45)),G45&lt;&gt;"Offen",F45&lt;=0),"",IF(OR(B45="Einzahlung",B45="Auszahlung"),IF(E45&lt;Einstellungen!$B$2,Einstellungen!$B$2,E45),""))</f>
        <v/>
      </c>
      <c r="I45" s="4">
        <f>IF(H45="","",IF(B45="Einzahlung",F45,-F45))</f>
        <v/>
      </c>
      <c r="J45" s="7">
        <f>IF(COUNTA(A45:G45)=0,"",IF(OR(A45="",B45="",C45="",D45="",E45="",F45="",G45=""),"Pflichtfeld fehlt",IF(COUNTIF($A$2:$A$201,A45)&gt;1,"Vorgangs-ID doppelt",IF(AND(B45&lt;&gt;"Einzahlung",B45&lt;&gt;"Auszahlung"),"Zahlungsart ungültig",IF(OR(NOT(ISNUMBER(E45)),NOT(ISNUMBER(F45)),F45&lt;=0),"Datum oder Betrag ungültig",IF(G45&lt;&gt;"Offen","Nicht berücksichtigt: "&amp;G45,IF(E45&lt;Einstellungen!$B$2,"Überfällig: am Vorschautag berücksichtigt",IF(E45&gt;Einstellungen!$B$3,"Nicht berücksichtigt: nach Vorschauende","Berücksichtigt"))))))))</f>
        <v/>
      </c>
      <c r="K45" s="19" t="n"/>
    </row>
    <row r="46" ht="34" customHeight="1">
      <c r="A46" s="18" t="n"/>
      <c r="B46" s="18" t="n"/>
      <c r="C46" s="18" t="n"/>
      <c r="D46" s="19" t="n"/>
      <c r="E46" s="20" t="n"/>
      <c r="F46" s="15" t="n"/>
      <c r="G46" s="18" t="n"/>
      <c r="H46" s="21">
        <f>IF(OR(B46="",NOT(ISNUMBER(E46)),NOT(ISNUMBER(F46)),G46&lt;&gt;"Offen",F46&lt;=0),"",IF(OR(B46="Einzahlung",B46="Auszahlung"),IF(E46&lt;Einstellungen!$B$2,Einstellungen!$B$2,E46),""))</f>
        <v/>
      </c>
      <c r="I46" s="4">
        <f>IF(H46="","",IF(B46="Einzahlung",F46,-F46))</f>
        <v/>
      </c>
      <c r="J46" s="7">
        <f>IF(COUNTA(A46:G46)=0,"",IF(OR(A46="",B46="",C46="",D46="",E46="",F46="",G46=""),"Pflichtfeld fehlt",IF(COUNTIF($A$2:$A$201,A46)&gt;1,"Vorgangs-ID doppelt",IF(AND(B46&lt;&gt;"Einzahlung",B46&lt;&gt;"Auszahlung"),"Zahlungsart ungültig",IF(OR(NOT(ISNUMBER(E46)),NOT(ISNUMBER(F46)),F46&lt;=0),"Datum oder Betrag ungültig",IF(G46&lt;&gt;"Offen","Nicht berücksichtigt: "&amp;G46,IF(E46&lt;Einstellungen!$B$2,"Überfällig: am Vorschautag berücksichtigt",IF(E46&gt;Einstellungen!$B$3,"Nicht berücksichtigt: nach Vorschauende","Berücksichtigt"))))))))</f>
        <v/>
      </c>
      <c r="K46" s="19" t="n"/>
    </row>
    <row r="47" ht="34" customHeight="1">
      <c r="A47" s="18" t="n"/>
      <c r="B47" s="18" t="n"/>
      <c r="C47" s="18" t="n"/>
      <c r="D47" s="19" t="n"/>
      <c r="E47" s="20" t="n"/>
      <c r="F47" s="15" t="n"/>
      <c r="G47" s="18" t="n"/>
      <c r="H47" s="21">
        <f>IF(OR(B47="",NOT(ISNUMBER(E47)),NOT(ISNUMBER(F47)),G47&lt;&gt;"Offen",F47&lt;=0),"",IF(OR(B47="Einzahlung",B47="Auszahlung"),IF(E47&lt;Einstellungen!$B$2,Einstellungen!$B$2,E47),""))</f>
        <v/>
      </c>
      <c r="I47" s="4">
        <f>IF(H47="","",IF(B47="Einzahlung",F47,-F47))</f>
        <v/>
      </c>
      <c r="J47" s="7">
        <f>IF(COUNTA(A47:G47)=0,"",IF(OR(A47="",B47="",C47="",D47="",E47="",F47="",G47=""),"Pflichtfeld fehlt",IF(COUNTIF($A$2:$A$201,A47)&gt;1,"Vorgangs-ID doppelt",IF(AND(B47&lt;&gt;"Einzahlung",B47&lt;&gt;"Auszahlung"),"Zahlungsart ungültig",IF(OR(NOT(ISNUMBER(E47)),NOT(ISNUMBER(F47)),F47&lt;=0),"Datum oder Betrag ungültig",IF(G47&lt;&gt;"Offen","Nicht berücksichtigt: "&amp;G47,IF(E47&lt;Einstellungen!$B$2,"Überfällig: am Vorschautag berücksichtigt",IF(E47&gt;Einstellungen!$B$3,"Nicht berücksichtigt: nach Vorschauende","Berücksichtigt"))))))))</f>
        <v/>
      </c>
      <c r="K47" s="19" t="n"/>
    </row>
    <row r="48" ht="34" customHeight="1">
      <c r="A48" s="18" t="n"/>
      <c r="B48" s="18" t="n"/>
      <c r="C48" s="18" t="n"/>
      <c r="D48" s="19" t="n"/>
      <c r="E48" s="20" t="n"/>
      <c r="F48" s="15" t="n"/>
      <c r="G48" s="18" t="n"/>
      <c r="H48" s="21">
        <f>IF(OR(B48="",NOT(ISNUMBER(E48)),NOT(ISNUMBER(F48)),G48&lt;&gt;"Offen",F48&lt;=0),"",IF(OR(B48="Einzahlung",B48="Auszahlung"),IF(E48&lt;Einstellungen!$B$2,Einstellungen!$B$2,E48),""))</f>
        <v/>
      </c>
      <c r="I48" s="4">
        <f>IF(H48="","",IF(B48="Einzahlung",F48,-F48))</f>
        <v/>
      </c>
      <c r="J48" s="7">
        <f>IF(COUNTA(A48:G48)=0,"",IF(OR(A48="",B48="",C48="",D48="",E48="",F48="",G48=""),"Pflichtfeld fehlt",IF(COUNTIF($A$2:$A$201,A48)&gt;1,"Vorgangs-ID doppelt",IF(AND(B48&lt;&gt;"Einzahlung",B48&lt;&gt;"Auszahlung"),"Zahlungsart ungültig",IF(OR(NOT(ISNUMBER(E48)),NOT(ISNUMBER(F48)),F48&lt;=0),"Datum oder Betrag ungültig",IF(G48&lt;&gt;"Offen","Nicht berücksichtigt: "&amp;G48,IF(E48&lt;Einstellungen!$B$2,"Überfällig: am Vorschautag berücksichtigt",IF(E48&gt;Einstellungen!$B$3,"Nicht berücksichtigt: nach Vorschauende","Berücksichtigt"))))))))</f>
        <v/>
      </c>
      <c r="K48" s="19" t="n"/>
    </row>
    <row r="49" ht="34" customHeight="1">
      <c r="A49" s="18" t="n"/>
      <c r="B49" s="18" t="n"/>
      <c r="C49" s="18" t="n"/>
      <c r="D49" s="19" t="n"/>
      <c r="E49" s="20" t="n"/>
      <c r="F49" s="15" t="n"/>
      <c r="G49" s="18" t="n"/>
      <c r="H49" s="21">
        <f>IF(OR(B49="",NOT(ISNUMBER(E49)),NOT(ISNUMBER(F49)),G49&lt;&gt;"Offen",F49&lt;=0),"",IF(OR(B49="Einzahlung",B49="Auszahlung"),IF(E49&lt;Einstellungen!$B$2,Einstellungen!$B$2,E49),""))</f>
        <v/>
      </c>
      <c r="I49" s="4">
        <f>IF(H49="","",IF(B49="Einzahlung",F49,-F49))</f>
        <v/>
      </c>
      <c r="J49" s="7">
        <f>IF(COUNTA(A49:G49)=0,"",IF(OR(A49="",B49="",C49="",D49="",E49="",F49="",G49=""),"Pflichtfeld fehlt",IF(COUNTIF($A$2:$A$201,A49)&gt;1,"Vorgangs-ID doppelt",IF(AND(B49&lt;&gt;"Einzahlung",B49&lt;&gt;"Auszahlung"),"Zahlungsart ungültig",IF(OR(NOT(ISNUMBER(E49)),NOT(ISNUMBER(F49)),F49&lt;=0),"Datum oder Betrag ungültig",IF(G49&lt;&gt;"Offen","Nicht berücksichtigt: "&amp;G49,IF(E49&lt;Einstellungen!$B$2,"Überfällig: am Vorschautag berücksichtigt",IF(E49&gt;Einstellungen!$B$3,"Nicht berücksichtigt: nach Vorschauende","Berücksichtigt"))))))))</f>
        <v/>
      </c>
      <c r="K49" s="19" t="n"/>
    </row>
    <row r="50" ht="34" customHeight="1">
      <c r="A50" s="18" t="n"/>
      <c r="B50" s="18" t="n"/>
      <c r="C50" s="18" t="n"/>
      <c r="D50" s="19" t="n"/>
      <c r="E50" s="20" t="n"/>
      <c r="F50" s="15" t="n"/>
      <c r="G50" s="18" t="n"/>
      <c r="H50" s="21">
        <f>IF(OR(B50="",NOT(ISNUMBER(E50)),NOT(ISNUMBER(F50)),G50&lt;&gt;"Offen",F50&lt;=0),"",IF(OR(B50="Einzahlung",B50="Auszahlung"),IF(E50&lt;Einstellungen!$B$2,Einstellungen!$B$2,E50),""))</f>
        <v/>
      </c>
      <c r="I50" s="4">
        <f>IF(H50="","",IF(B50="Einzahlung",F50,-F50))</f>
        <v/>
      </c>
      <c r="J50" s="7">
        <f>IF(COUNTA(A50:G50)=0,"",IF(OR(A50="",B50="",C50="",D50="",E50="",F50="",G50=""),"Pflichtfeld fehlt",IF(COUNTIF($A$2:$A$201,A50)&gt;1,"Vorgangs-ID doppelt",IF(AND(B50&lt;&gt;"Einzahlung",B50&lt;&gt;"Auszahlung"),"Zahlungsart ungültig",IF(OR(NOT(ISNUMBER(E50)),NOT(ISNUMBER(F50)),F50&lt;=0),"Datum oder Betrag ungültig",IF(G50&lt;&gt;"Offen","Nicht berücksichtigt: "&amp;G50,IF(E50&lt;Einstellungen!$B$2,"Überfällig: am Vorschautag berücksichtigt",IF(E50&gt;Einstellungen!$B$3,"Nicht berücksichtigt: nach Vorschauende","Berücksichtigt"))))))))</f>
        <v/>
      </c>
      <c r="K50" s="19" t="n"/>
    </row>
    <row r="51" ht="34" customHeight="1">
      <c r="A51" s="18" t="n"/>
      <c r="B51" s="18" t="n"/>
      <c r="C51" s="18" t="n"/>
      <c r="D51" s="19" t="n"/>
      <c r="E51" s="20" t="n"/>
      <c r="F51" s="15" t="n"/>
      <c r="G51" s="18" t="n"/>
      <c r="H51" s="21">
        <f>IF(OR(B51="",NOT(ISNUMBER(E51)),NOT(ISNUMBER(F51)),G51&lt;&gt;"Offen",F51&lt;=0),"",IF(OR(B51="Einzahlung",B51="Auszahlung"),IF(E51&lt;Einstellungen!$B$2,Einstellungen!$B$2,E51),""))</f>
        <v/>
      </c>
      <c r="I51" s="4">
        <f>IF(H51="","",IF(B51="Einzahlung",F51,-F51))</f>
        <v/>
      </c>
      <c r="J51" s="7">
        <f>IF(COUNTA(A51:G51)=0,"",IF(OR(A51="",B51="",C51="",D51="",E51="",F51="",G51=""),"Pflichtfeld fehlt",IF(COUNTIF($A$2:$A$201,A51)&gt;1,"Vorgangs-ID doppelt",IF(AND(B51&lt;&gt;"Einzahlung",B51&lt;&gt;"Auszahlung"),"Zahlungsart ungültig",IF(OR(NOT(ISNUMBER(E51)),NOT(ISNUMBER(F51)),F51&lt;=0),"Datum oder Betrag ungültig",IF(G51&lt;&gt;"Offen","Nicht berücksichtigt: "&amp;G51,IF(E51&lt;Einstellungen!$B$2,"Überfällig: am Vorschautag berücksichtigt",IF(E51&gt;Einstellungen!$B$3,"Nicht berücksichtigt: nach Vorschauende","Berücksichtigt"))))))))</f>
        <v/>
      </c>
      <c r="K51" s="19" t="n"/>
    </row>
    <row r="52" ht="34" customHeight="1">
      <c r="A52" s="18" t="n"/>
      <c r="B52" s="18" t="n"/>
      <c r="C52" s="18" t="n"/>
      <c r="D52" s="19" t="n"/>
      <c r="E52" s="20" t="n"/>
      <c r="F52" s="15" t="n"/>
      <c r="G52" s="18" t="n"/>
      <c r="H52" s="21">
        <f>IF(OR(B52="",NOT(ISNUMBER(E52)),NOT(ISNUMBER(F52)),G52&lt;&gt;"Offen",F52&lt;=0),"",IF(OR(B52="Einzahlung",B52="Auszahlung"),IF(E52&lt;Einstellungen!$B$2,Einstellungen!$B$2,E52),""))</f>
        <v/>
      </c>
      <c r="I52" s="4">
        <f>IF(H52="","",IF(B52="Einzahlung",F52,-F52))</f>
        <v/>
      </c>
      <c r="J52" s="7">
        <f>IF(COUNTA(A52:G52)=0,"",IF(OR(A52="",B52="",C52="",D52="",E52="",F52="",G52=""),"Pflichtfeld fehlt",IF(COUNTIF($A$2:$A$201,A52)&gt;1,"Vorgangs-ID doppelt",IF(AND(B52&lt;&gt;"Einzahlung",B52&lt;&gt;"Auszahlung"),"Zahlungsart ungültig",IF(OR(NOT(ISNUMBER(E52)),NOT(ISNUMBER(F52)),F52&lt;=0),"Datum oder Betrag ungültig",IF(G52&lt;&gt;"Offen","Nicht berücksichtigt: "&amp;G52,IF(E52&lt;Einstellungen!$B$2,"Überfällig: am Vorschautag berücksichtigt",IF(E52&gt;Einstellungen!$B$3,"Nicht berücksichtigt: nach Vorschauende","Berücksichtigt"))))))))</f>
        <v/>
      </c>
      <c r="K52" s="19" t="n"/>
    </row>
    <row r="53" ht="34" customHeight="1">
      <c r="A53" s="18" t="n"/>
      <c r="B53" s="18" t="n"/>
      <c r="C53" s="18" t="n"/>
      <c r="D53" s="19" t="n"/>
      <c r="E53" s="20" t="n"/>
      <c r="F53" s="15" t="n"/>
      <c r="G53" s="18" t="n"/>
      <c r="H53" s="21">
        <f>IF(OR(B53="",NOT(ISNUMBER(E53)),NOT(ISNUMBER(F53)),G53&lt;&gt;"Offen",F53&lt;=0),"",IF(OR(B53="Einzahlung",B53="Auszahlung"),IF(E53&lt;Einstellungen!$B$2,Einstellungen!$B$2,E53),""))</f>
        <v/>
      </c>
      <c r="I53" s="4">
        <f>IF(H53="","",IF(B53="Einzahlung",F53,-F53))</f>
        <v/>
      </c>
      <c r="J53" s="7">
        <f>IF(COUNTA(A53:G53)=0,"",IF(OR(A53="",B53="",C53="",D53="",E53="",F53="",G53=""),"Pflichtfeld fehlt",IF(COUNTIF($A$2:$A$201,A53)&gt;1,"Vorgangs-ID doppelt",IF(AND(B53&lt;&gt;"Einzahlung",B53&lt;&gt;"Auszahlung"),"Zahlungsart ungültig",IF(OR(NOT(ISNUMBER(E53)),NOT(ISNUMBER(F53)),F53&lt;=0),"Datum oder Betrag ungültig",IF(G53&lt;&gt;"Offen","Nicht berücksichtigt: "&amp;G53,IF(E53&lt;Einstellungen!$B$2,"Überfällig: am Vorschautag berücksichtigt",IF(E53&gt;Einstellungen!$B$3,"Nicht berücksichtigt: nach Vorschauende","Berücksichtigt"))))))))</f>
        <v/>
      </c>
      <c r="K53" s="19" t="n"/>
    </row>
    <row r="54" ht="34" customHeight="1">
      <c r="A54" s="18" t="n"/>
      <c r="B54" s="18" t="n"/>
      <c r="C54" s="18" t="n"/>
      <c r="D54" s="19" t="n"/>
      <c r="E54" s="20" t="n"/>
      <c r="F54" s="15" t="n"/>
      <c r="G54" s="18" t="n"/>
      <c r="H54" s="21">
        <f>IF(OR(B54="",NOT(ISNUMBER(E54)),NOT(ISNUMBER(F54)),G54&lt;&gt;"Offen",F54&lt;=0),"",IF(OR(B54="Einzahlung",B54="Auszahlung"),IF(E54&lt;Einstellungen!$B$2,Einstellungen!$B$2,E54),""))</f>
        <v/>
      </c>
      <c r="I54" s="4">
        <f>IF(H54="","",IF(B54="Einzahlung",F54,-F54))</f>
        <v/>
      </c>
      <c r="J54" s="7">
        <f>IF(COUNTA(A54:G54)=0,"",IF(OR(A54="",B54="",C54="",D54="",E54="",F54="",G54=""),"Pflichtfeld fehlt",IF(COUNTIF($A$2:$A$201,A54)&gt;1,"Vorgangs-ID doppelt",IF(AND(B54&lt;&gt;"Einzahlung",B54&lt;&gt;"Auszahlung"),"Zahlungsart ungültig",IF(OR(NOT(ISNUMBER(E54)),NOT(ISNUMBER(F54)),F54&lt;=0),"Datum oder Betrag ungültig",IF(G54&lt;&gt;"Offen","Nicht berücksichtigt: "&amp;G54,IF(E54&lt;Einstellungen!$B$2,"Überfällig: am Vorschautag berücksichtigt",IF(E54&gt;Einstellungen!$B$3,"Nicht berücksichtigt: nach Vorschauende","Berücksichtigt"))))))))</f>
        <v/>
      </c>
      <c r="K54" s="19" t="n"/>
    </row>
    <row r="55" ht="34" customHeight="1">
      <c r="A55" s="18" t="n"/>
      <c r="B55" s="18" t="n"/>
      <c r="C55" s="18" t="n"/>
      <c r="D55" s="19" t="n"/>
      <c r="E55" s="20" t="n"/>
      <c r="F55" s="15" t="n"/>
      <c r="G55" s="18" t="n"/>
      <c r="H55" s="21">
        <f>IF(OR(B55="",NOT(ISNUMBER(E55)),NOT(ISNUMBER(F55)),G55&lt;&gt;"Offen",F55&lt;=0),"",IF(OR(B55="Einzahlung",B55="Auszahlung"),IF(E55&lt;Einstellungen!$B$2,Einstellungen!$B$2,E55),""))</f>
        <v/>
      </c>
      <c r="I55" s="4">
        <f>IF(H55="","",IF(B55="Einzahlung",F55,-F55))</f>
        <v/>
      </c>
      <c r="J55" s="7">
        <f>IF(COUNTA(A55:G55)=0,"",IF(OR(A55="",B55="",C55="",D55="",E55="",F55="",G55=""),"Pflichtfeld fehlt",IF(COUNTIF($A$2:$A$201,A55)&gt;1,"Vorgangs-ID doppelt",IF(AND(B55&lt;&gt;"Einzahlung",B55&lt;&gt;"Auszahlung"),"Zahlungsart ungültig",IF(OR(NOT(ISNUMBER(E55)),NOT(ISNUMBER(F55)),F55&lt;=0),"Datum oder Betrag ungültig",IF(G55&lt;&gt;"Offen","Nicht berücksichtigt: "&amp;G55,IF(E55&lt;Einstellungen!$B$2,"Überfällig: am Vorschautag berücksichtigt",IF(E55&gt;Einstellungen!$B$3,"Nicht berücksichtigt: nach Vorschauende","Berücksichtigt"))))))))</f>
        <v/>
      </c>
      <c r="K55" s="19" t="n"/>
    </row>
    <row r="56" ht="34" customHeight="1">
      <c r="A56" s="18" t="n"/>
      <c r="B56" s="18" t="n"/>
      <c r="C56" s="18" t="n"/>
      <c r="D56" s="19" t="n"/>
      <c r="E56" s="20" t="n"/>
      <c r="F56" s="15" t="n"/>
      <c r="G56" s="18" t="n"/>
      <c r="H56" s="21">
        <f>IF(OR(B56="",NOT(ISNUMBER(E56)),NOT(ISNUMBER(F56)),G56&lt;&gt;"Offen",F56&lt;=0),"",IF(OR(B56="Einzahlung",B56="Auszahlung"),IF(E56&lt;Einstellungen!$B$2,Einstellungen!$B$2,E56),""))</f>
        <v/>
      </c>
      <c r="I56" s="4">
        <f>IF(H56="","",IF(B56="Einzahlung",F56,-F56))</f>
        <v/>
      </c>
      <c r="J56" s="7">
        <f>IF(COUNTA(A56:G56)=0,"",IF(OR(A56="",B56="",C56="",D56="",E56="",F56="",G56=""),"Pflichtfeld fehlt",IF(COUNTIF($A$2:$A$201,A56)&gt;1,"Vorgangs-ID doppelt",IF(AND(B56&lt;&gt;"Einzahlung",B56&lt;&gt;"Auszahlung"),"Zahlungsart ungültig",IF(OR(NOT(ISNUMBER(E56)),NOT(ISNUMBER(F56)),F56&lt;=0),"Datum oder Betrag ungültig",IF(G56&lt;&gt;"Offen","Nicht berücksichtigt: "&amp;G56,IF(E56&lt;Einstellungen!$B$2,"Überfällig: am Vorschautag berücksichtigt",IF(E56&gt;Einstellungen!$B$3,"Nicht berücksichtigt: nach Vorschauende","Berücksichtigt"))))))))</f>
        <v/>
      </c>
      <c r="K56" s="19" t="n"/>
    </row>
    <row r="57" ht="34" customHeight="1">
      <c r="A57" s="18" t="n"/>
      <c r="B57" s="18" t="n"/>
      <c r="C57" s="18" t="n"/>
      <c r="D57" s="19" t="n"/>
      <c r="E57" s="20" t="n"/>
      <c r="F57" s="15" t="n"/>
      <c r="G57" s="18" t="n"/>
      <c r="H57" s="21">
        <f>IF(OR(B57="",NOT(ISNUMBER(E57)),NOT(ISNUMBER(F57)),G57&lt;&gt;"Offen",F57&lt;=0),"",IF(OR(B57="Einzahlung",B57="Auszahlung"),IF(E57&lt;Einstellungen!$B$2,Einstellungen!$B$2,E57),""))</f>
        <v/>
      </c>
      <c r="I57" s="4">
        <f>IF(H57="","",IF(B57="Einzahlung",F57,-F57))</f>
        <v/>
      </c>
      <c r="J57" s="7">
        <f>IF(COUNTA(A57:G57)=0,"",IF(OR(A57="",B57="",C57="",D57="",E57="",F57="",G57=""),"Pflichtfeld fehlt",IF(COUNTIF($A$2:$A$201,A57)&gt;1,"Vorgangs-ID doppelt",IF(AND(B57&lt;&gt;"Einzahlung",B57&lt;&gt;"Auszahlung"),"Zahlungsart ungültig",IF(OR(NOT(ISNUMBER(E57)),NOT(ISNUMBER(F57)),F57&lt;=0),"Datum oder Betrag ungültig",IF(G57&lt;&gt;"Offen","Nicht berücksichtigt: "&amp;G57,IF(E57&lt;Einstellungen!$B$2,"Überfällig: am Vorschautag berücksichtigt",IF(E57&gt;Einstellungen!$B$3,"Nicht berücksichtigt: nach Vorschauende","Berücksichtigt"))))))))</f>
        <v/>
      </c>
      <c r="K57" s="19" t="n"/>
    </row>
    <row r="58" ht="34" customHeight="1">
      <c r="A58" s="18" t="n"/>
      <c r="B58" s="18" t="n"/>
      <c r="C58" s="18" t="n"/>
      <c r="D58" s="19" t="n"/>
      <c r="E58" s="20" t="n"/>
      <c r="F58" s="15" t="n"/>
      <c r="G58" s="18" t="n"/>
      <c r="H58" s="21">
        <f>IF(OR(B58="",NOT(ISNUMBER(E58)),NOT(ISNUMBER(F58)),G58&lt;&gt;"Offen",F58&lt;=0),"",IF(OR(B58="Einzahlung",B58="Auszahlung"),IF(E58&lt;Einstellungen!$B$2,Einstellungen!$B$2,E58),""))</f>
        <v/>
      </c>
      <c r="I58" s="4">
        <f>IF(H58="","",IF(B58="Einzahlung",F58,-F58))</f>
        <v/>
      </c>
      <c r="J58" s="7">
        <f>IF(COUNTA(A58:G58)=0,"",IF(OR(A58="",B58="",C58="",D58="",E58="",F58="",G58=""),"Pflichtfeld fehlt",IF(COUNTIF($A$2:$A$201,A58)&gt;1,"Vorgangs-ID doppelt",IF(AND(B58&lt;&gt;"Einzahlung",B58&lt;&gt;"Auszahlung"),"Zahlungsart ungültig",IF(OR(NOT(ISNUMBER(E58)),NOT(ISNUMBER(F58)),F58&lt;=0),"Datum oder Betrag ungültig",IF(G58&lt;&gt;"Offen","Nicht berücksichtigt: "&amp;G58,IF(E58&lt;Einstellungen!$B$2,"Überfällig: am Vorschautag berücksichtigt",IF(E58&gt;Einstellungen!$B$3,"Nicht berücksichtigt: nach Vorschauende","Berücksichtigt"))))))))</f>
        <v/>
      </c>
      <c r="K58" s="19" t="n"/>
    </row>
    <row r="59" ht="34" customHeight="1">
      <c r="A59" s="18" t="n"/>
      <c r="B59" s="18" t="n"/>
      <c r="C59" s="18" t="n"/>
      <c r="D59" s="19" t="n"/>
      <c r="E59" s="20" t="n"/>
      <c r="F59" s="15" t="n"/>
      <c r="G59" s="18" t="n"/>
      <c r="H59" s="21">
        <f>IF(OR(B59="",NOT(ISNUMBER(E59)),NOT(ISNUMBER(F59)),G59&lt;&gt;"Offen",F59&lt;=0),"",IF(OR(B59="Einzahlung",B59="Auszahlung"),IF(E59&lt;Einstellungen!$B$2,Einstellungen!$B$2,E59),""))</f>
        <v/>
      </c>
      <c r="I59" s="4">
        <f>IF(H59="","",IF(B59="Einzahlung",F59,-F59))</f>
        <v/>
      </c>
      <c r="J59" s="7">
        <f>IF(COUNTA(A59:G59)=0,"",IF(OR(A59="",B59="",C59="",D59="",E59="",F59="",G59=""),"Pflichtfeld fehlt",IF(COUNTIF($A$2:$A$201,A59)&gt;1,"Vorgangs-ID doppelt",IF(AND(B59&lt;&gt;"Einzahlung",B59&lt;&gt;"Auszahlung"),"Zahlungsart ungültig",IF(OR(NOT(ISNUMBER(E59)),NOT(ISNUMBER(F59)),F59&lt;=0),"Datum oder Betrag ungültig",IF(G59&lt;&gt;"Offen","Nicht berücksichtigt: "&amp;G59,IF(E59&lt;Einstellungen!$B$2,"Überfällig: am Vorschautag berücksichtigt",IF(E59&gt;Einstellungen!$B$3,"Nicht berücksichtigt: nach Vorschauende","Berücksichtigt"))))))))</f>
        <v/>
      </c>
      <c r="K59" s="19" t="n"/>
    </row>
    <row r="60" ht="34" customHeight="1">
      <c r="A60" s="18" t="n"/>
      <c r="B60" s="18" t="n"/>
      <c r="C60" s="18" t="n"/>
      <c r="D60" s="19" t="n"/>
      <c r="E60" s="20" t="n"/>
      <c r="F60" s="15" t="n"/>
      <c r="G60" s="18" t="n"/>
      <c r="H60" s="21">
        <f>IF(OR(B60="",NOT(ISNUMBER(E60)),NOT(ISNUMBER(F60)),G60&lt;&gt;"Offen",F60&lt;=0),"",IF(OR(B60="Einzahlung",B60="Auszahlung"),IF(E60&lt;Einstellungen!$B$2,Einstellungen!$B$2,E60),""))</f>
        <v/>
      </c>
      <c r="I60" s="4">
        <f>IF(H60="","",IF(B60="Einzahlung",F60,-F60))</f>
        <v/>
      </c>
      <c r="J60" s="7">
        <f>IF(COUNTA(A60:G60)=0,"",IF(OR(A60="",B60="",C60="",D60="",E60="",F60="",G60=""),"Pflichtfeld fehlt",IF(COUNTIF($A$2:$A$201,A60)&gt;1,"Vorgangs-ID doppelt",IF(AND(B60&lt;&gt;"Einzahlung",B60&lt;&gt;"Auszahlung"),"Zahlungsart ungültig",IF(OR(NOT(ISNUMBER(E60)),NOT(ISNUMBER(F60)),F60&lt;=0),"Datum oder Betrag ungültig",IF(G60&lt;&gt;"Offen","Nicht berücksichtigt: "&amp;G60,IF(E60&lt;Einstellungen!$B$2,"Überfällig: am Vorschautag berücksichtigt",IF(E60&gt;Einstellungen!$B$3,"Nicht berücksichtigt: nach Vorschauende","Berücksichtigt"))))))))</f>
        <v/>
      </c>
      <c r="K60" s="19" t="n"/>
    </row>
    <row r="61" ht="34" customHeight="1">
      <c r="A61" s="18" t="n"/>
      <c r="B61" s="18" t="n"/>
      <c r="C61" s="18" t="n"/>
      <c r="D61" s="19" t="n"/>
      <c r="E61" s="20" t="n"/>
      <c r="F61" s="15" t="n"/>
      <c r="G61" s="18" t="n"/>
      <c r="H61" s="21">
        <f>IF(OR(B61="",NOT(ISNUMBER(E61)),NOT(ISNUMBER(F61)),G61&lt;&gt;"Offen",F61&lt;=0),"",IF(OR(B61="Einzahlung",B61="Auszahlung"),IF(E61&lt;Einstellungen!$B$2,Einstellungen!$B$2,E61),""))</f>
        <v/>
      </c>
      <c r="I61" s="4">
        <f>IF(H61="","",IF(B61="Einzahlung",F61,-F61))</f>
        <v/>
      </c>
      <c r="J61" s="7">
        <f>IF(COUNTA(A61:G61)=0,"",IF(OR(A61="",B61="",C61="",D61="",E61="",F61="",G61=""),"Pflichtfeld fehlt",IF(COUNTIF($A$2:$A$201,A61)&gt;1,"Vorgangs-ID doppelt",IF(AND(B61&lt;&gt;"Einzahlung",B61&lt;&gt;"Auszahlung"),"Zahlungsart ungültig",IF(OR(NOT(ISNUMBER(E61)),NOT(ISNUMBER(F61)),F61&lt;=0),"Datum oder Betrag ungültig",IF(G61&lt;&gt;"Offen","Nicht berücksichtigt: "&amp;G61,IF(E61&lt;Einstellungen!$B$2,"Überfällig: am Vorschautag berücksichtigt",IF(E61&gt;Einstellungen!$B$3,"Nicht berücksichtigt: nach Vorschauende","Berücksichtigt"))))))))</f>
        <v/>
      </c>
      <c r="K61" s="19" t="n"/>
    </row>
    <row r="62" ht="34" customHeight="1">
      <c r="A62" s="18" t="n"/>
      <c r="B62" s="18" t="n"/>
      <c r="C62" s="18" t="n"/>
      <c r="D62" s="19" t="n"/>
      <c r="E62" s="20" t="n"/>
      <c r="F62" s="15" t="n"/>
      <c r="G62" s="18" t="n"/>
      <c r="H62" s="21">
        <f>IF(OR(B62="",NOT(ISNUMBER(E62)),NOT(ISNUMBER(F62)),G62&lt;&gt;"Offen",F62&lt;=0),"",IF(OR(B62="Einzahlung",B62="Auszahlung"),IF(E62&lt;Einstellungen!$B$2,Einstellungen!$B$2,E62),""))</f>
        <v/>
      </c>
      <c r="I62" s="4">
        <f>IF(H62="","",IF(B62="Einzahlung",F62,-F62))</f>
        <v/>
      </c>
      <c r="J62" s="7">
        <f>IF(COUNTA(A62:G62)=0,"",IF(OR(A62="",B62="",C62="",D62="",E62="",F62="",G62=""),"Pflichtfeld fehlt",IF(COUNTIF($A$2:$A$201,A62)&gt;1,"Vorgangs-ID doppelt",IF(AND(B62&lt;&gt;"Einzahlung",B62&lt;&gt;"Auszahlung"),"Zahlungsart ungültig",IF(OR(NOT(ISNUMBER(E62)),NOT(ISNUMBER(F62)),F62&lt;=0),"Datum oder Betrag ungültig",IF(G62&lt;&gt;"Offen","Nicht berücksichtigt: "&amp;G62,IF(E62&lt;Einstellungen!$B$2,"Überfällig: am Vorschautag berücksichtigt",IF(E62&gt;Einstellungen!$B$3,"Nicht berücksichtigt: nach Vorschauende","Berücksichtigt"))))))))</f>
        <v/>
      </c>
      <c r="K62" s="19" t="n"/>
    </row>
    <row r="63" ht="34" customHeight="1">
      <c r="A63" s="18" t="n"/>
      <c r="B63" s="18" t="n"/>
      <c r="C63" s="18" t="n"/>
      <c r="D63" s="19" t="n"/>
      <c r="E63" s="20" t="n"/>
      <c r="F63" s="15" t="n"/>
      <c r="G63" s="18" t="n"/>
      <c r="H63" s="21">
        <f>IF(OR(B63="",NOT(ISNUMBER(E63)),NOT(ISNUMBER(F63)),G63&lt;&gt;"Offen",F63&lt;=0),"",IF(OR(B63="Einzahlung",B63="Auszahlung"),IF(E63&lt;Einstellungen!$B$2,Einstellungen!$B$2,E63),""))</f>
        <v/>
      </c>
      <c r="I63" s="4">
        <f>IF(H63="","",IF(B63="Einzahlung",F63,-F63))</f>
        <v/>
      </c>
      <c r="J63" s="7">
        <f>IF(COUNTA(A63:G63)=0,"",IF(OR(A63="",B63="",C63="",D63="",E63="",F63="",G63=""),"Pflichtfeld fehlt",IF(COUNTIF($A$2:$A$201,A63)&gt;1,"Vorgangs-ID doppelt",IF(AND(B63&lt;&gt;"Einzahlung",B63&lt;&gt;"Auszahlung"),"Zahlungsart ungültig",IF(OR(NOT(ISNUMBER(E63)),NOT(ISNUMBER(F63)),F63&lt;=0),"Datum oder Betrag ungültig",IF(G63&lt;&gt;"Offen","Nicht berücksichtigt: "&amp;G63,IF(E63&lt;Einstellungen!$B$2,"Überfällig: am Vorschautag berücksichtigt",IF(E63&gt;Einstellungen!$B$3,"Nicht berücksichtigt: nach Vorschauende","Berücksichtigt"))))))))</f>
        <v/>
      </c>
      <c r="K63" s="19" t="n"/>
    </row>
    <row r="64" ht="34" customHeight="1">
      <c r="A64" s="18" t="n"/>
      <c r="B64" s="18" t="n"/>
      <c r="C64" s="18" t="n"/>
      <c r="D64" s="19" t="n"/>
      <c r="E64" s="20" t="n"/>
      <c r="F64" s="15" t="n"/>
      <c r="G64" s="18" t="n"/>
      <c r="H64" s="21">
        <f>IF(OR(B64="",NOT(ISNUMBER(E64)),NOT(ISNUMBER(F64)),G64&lt;&gt;"Offen",F64&lt;=0),"",IF(OR(B64="Einzahlung",B64="Auszahlung"),IF(E64&lt;Einstellungen!$B$2,Einstellungen!$B$2,E64),""))</f>
        <v/>
      </c>
      <c r="I64" s="4">
        <f>IF(H64="","",IF(B64="Einzahlung",F64,-F64))</f>
        <v/>
      </c>
      <c r="J64" s="7">
        <f>IF(COUNTA(A64:G64)=0,"",IF(OR(A64="",B64="",C64="",D64="",E64="",F64="",G64=""),"Pflichtfeld fehlt",IF(COUNTIF($A$2:$A$201,A64)&gt;1,"Vorgangs-ID doppelt",IF(AND(B64&lt;&gt;"Einzahlung",B64&lt;&gt;"Auszahlung"),"Zahlungsart ungültig",IF(OR(NOT(ISNUMBER(E64)),NOT(ISNUMBER(F64)),F64&lt;=0),"Datum oder Betrag ungültig",IF(G64&lt;&gt;"Offen","Nicht berücksichtigt: "&amp;G64,IF(E64&lt;Einstellungen!$B$2,"Überfällig: am Vorschautag berücksichtigt",IF(E64&gt;Einstellungen!$B$3,"Nicht berücksichtigt: nach Vorschauende","Berücksichtigt"))))))))</f>
        <v/>
      </c>
      <c r="K64" s="19" t="n"/>
    </row>
    <row r="65" ht="34" customHeight="1">
      <c r="A65" s="18" t="n"/>
      <c r="B65" s="18" t="n"/>
      <c r="C65" s="18" t="n"/>
      <c r="D65" s="19" t="n"/>
      <c r="E65" s="20" t="n"/>
      <c r="F65" s="15" t="n"/>
      <c r="G65" s="18" t="n"/>
      <c r="H65" s="21">
        <f>IF(OR(B65="",NOT(ISNUMBER(E65)),NOT(ISNUMBER(F65)),G65&lt;&gt;"Offen",F65&lt;=0),"",IF(OR(B65="Einzahlung",B65="Auszahlung"),IF(E65&lt;Einstellungen!$B$2,Einstellungen!$B$2,E65),""))</f>
        <v/>
      </c>
      <c r="I65" s="4">
        <f>IF(H65="","",IF(B65="Einzahlung",F65,-F65))</f>
        <v/>
      </c>
      <c r="J65" s="7">
        <f>IF(COUNTA(A65:G65)=0,"",IF(OR(A65="",B65="",C65="",D65="",E65="",F65="",G65=""),"Pflichtfeld fehlt",IF(COUNTIF($A$2:$A$201,A65)&gt;1,"Vorgangs-ID doppelt",IF(AND(B65&lt;&gt;"Einzahlung",B65&lt;&gt;"Auszahlung"),"Zahlungsart ungültig",IF(OR(NOT(ISNUMBER(E65)),NOT(ISNUMBER(F65)),F65&lt;=0),"Datum oder Betrag ungültig",IF(G65&lt;&gt;"Offen","Nicht berücksichtigt: "&amp;G65,IF(E65&lt;Einstellungen!$B$2,"Überfällig: am Vorschautag berücksichtigt",IF(E65&gt;Einstellungen!$B$3,"Nicht berücksichtigt: nach Vorschauende","Berücksichtigt"))))))))</f>
        <v/>
      </c>
      <c r="K65" s="19" t="n"/>
    </row>
    <row r="66" ht="34" customHeight="1">
      <c r="A66" s="18" t="n"/>
      <c r="B66" s="18" t="n"/>
      <c r="C66" s="18" t="n"/>
      <c r="D66" s="19" t="n"/>
      <c r="E66" s="20" t="n"/>
      <c r="F66" s="15" t="n"/>
      <c r="G66" s="18" t="n"/>
      <c r="H66" s="21">
        <f>IF(OR(B66="",NOT(ISNUMBER(E66)),NOT(ISNUMBER(F66)),G66&lt;&gt;"Offen",F66&lt;=0),"",IF(OR(B66="Einzahlung",B66="Auszahlung"),IF(E66&lt;Einstellungen!$B$2,Einstellungen!$B$2,E66),""))</f>
        <v/>
      </c>
      <c r="I66" s="4">
        <f>IF(H66="","",IF(B66="Einzahlung",F66,-F66))</f>
        <v/>
      </c>
      <c r="J66" s="7">
        <f>IF(COUNTA(A66:G66)=0,"",IF(OR(A66="",B66="",C66="",D66="",E66="",F66="",G66=""),"Pflichtfeld fehlt",IF(COUNTIF($A$2:$A$201,A66)&gt;1,"Vorgangs-ID doppelt",IF(AND(B66&lt;&gt;"Einzahlung",B66&lt;&gt;"Auszahlung"),"Zahlungsart ungültig",IF(OR(NOT(ISNUMBER(E66)),NOT(ISNUMBER(F66)),F66&lt;=0),"Datum oder Betrag ungültig",IF(G66&lt;&gt;"Offen","Nicht berücksichtigt: "&amp;G66,IF(E66&lt;Einstellungen!$B$2,"Überfällig: am Vorschautag berücksichtigt",IF(E66&gt;Einstellungen!$B$3,"Nicht berücksichtigt: nach Vorschauende","Berücksichtigt"))))))))</f>
        <v/>
      </c>
      <c r="K66" s="19" t="n"/>
    </row>
    <row r="67" ht="34" customHeight="1">
      <c r="A67" s="18" t="n"/>
      <c r="B67" s="18" t="n"/>
      <c r="C67" s="18" t="n"/>
      <c r="D67" s="19" t="n"/>
      <c r="E67" s="20" t="n"/>
      <c r="F67" s="15" t="n"/>
      <c r="G67" s="18" t="n"/>
      <c r="H67" s="21">
        <f>IF(OR(B67="",NOT(ISNUMBER(E67)),NOT(ISNUMBER(F67)),G67&lt;&gt;"Offen",F67&lt;=0),"",IF(OR(B67="Einzahlung",B67="Auszahlung"),IF(E67&lt;Einstellungen!$B$2,Einstellungen!$B$2,E67),""))</f>
        <v/>
      </c>
      <c r="I67" s="4">
        <f>IF(H67="","",IF(B67="Einzahlung",F67,-F67))</f>
        <v/>
      </c>
      <c r="J67" s="7">
        <f>IF(COUNTA(A67:G67)=0,"",IF(OR(A67="",B67="",C67="",D67="",E67="",F67="",G67=""),"Pflichtfeld fehlt",IF(COUNTIF($A$2:$A$201,A67)&gt;1,"Vorgangs-ID doppelt",IF(AND(B67&lt;&gt;"Einzahlung",B67&lt;&gt;"Auszahlung"),"Zahlungsart ungültig",IF(OR(NOT(ISNUMBER(E67)),NOT(ISNUMBER(F67)),F67&lt;=0),"Datum oder Betrag ungültig",IF(G67&lt;&gt;"Offen","Nicht berücksichtigt: "&amp;G67,IF(E67&lt;Einstellungen!$B$2,"Überfällig: am Vorschautag berücksichtigt",IF(E67&gt;Einstellungen!$B$3,"Nicht berücksichtigt: nach Vorschauende","Berücksichtigt"))))))))</f>
        <v/>
      </c>
      <c r="K67" s="19" t="n"/>
    </row>
    <row r="68" ht="34" customHeight="1">
      <c r="A68" s="18" t="n"/>
      <c r="B68" s="18" t="n"/>
      <c r="C68" s="18" t="n"/>
      <c r="D68" s="19" t="n"/>
      <c r="E68" s="20" t="n"/>
      <c r="F68" s="15" t="n"/>
      <c r="G68" s="18" t="n"/>
      <c r="H68" s="21">
        <f>IF(OR(B68="",NOT(ISNUMBER(E68)),NOT(ISNUMBER(F68)),G68&lt;&gt;"Offen",F68&lt;=0),"",IF(OR(B68="Einzahlung",B68="Auszahlung"),IF(E68&lt;Einstellungen!$B$2,Einstellungen!$B$2,E68),""))</f>
        <v/>
      </c>
      <c r="I68" s="4">
        <f>IF(H68="","",IF(B68="Einzahlung",F68,-F68))</f>
        <v/>
      </c>
      <c r="J68" s="7">
        <f>IF(COUNTA(A68:G68)=0,"",IF(OR(A68="",B68="",C68="",D68="",E68="",F68="",G68=""),"Pflichtfeld fehlt",IF(COUNTIF($A$2:$A$201,A68)&gt;1,"Vorgangs-ID doppelt",IF(AND(B68&lt;&gt;"Einzahlung",B68&lt;&gt;"Auszahlung"),"Zahlungsart ungültig",IF(OR(NOT(ISNUMBER(E68)),NOT(ISNUMBER(F68)),F68&lt;=0),"Datum oder Betrag ungültig",IF(G68&lt;&gt;"Offen","Nicht berücksichtigt: "&amp;G68,IF(E68&lt;Einstellungen!$B$2,"Überfällig: am Vorschautag berücksichtigt",IF(E68&gt;Einstellungen!$B$3,"Nicht berücksichtigt: nach Vorschauende","Berücksichtigt"))))))))</f>
        <v/>
      </c>
      <c r="K68" s="19" t="n"/>
    </row>
    <row r="69" ht="34" customHeight="1">
      <c r="A69" s="18" t="n"/>
      <c r="B69" s="18" t="n"/>
      <c r="C69" s="18" t="n"/>
      <c r="D69" s="19" t="n"/>
      <c r="E69" s="20" t="n"/>
      <c r="F69" s="15" t="n"/>
      <c r="G69" s="18" t="n"/>
      <c r="H69" s="21">
        <f>IF(OR(B69="",NOT(ISNUMBER(E69)),NOT(ISNUMBER(F69)),G69&lt;&gt;"Offen",F69&lt;=0),"",IF(OR(B69="Einzahlung",B69="Auszahlung"),IF(E69&lt;Einstellungen!$B$2,Einstellungen!$B$2,E69),""))</f>
        <v/>
      </c>
      <c r="I69" s="4">
        <f>IF(H69="","",IF(B69="Einzahlung",F69,-F69))</f>
        <v/>
      </c>
      <c r="J69" s="7">
        <f>IF(COUNTA(A69:G69)=0,"",IF(OR(A69="",B69="",C69="",D69="",E69="",F69="",G69=""),"Pflichtfeld fehlt",IF(COUNTIF($A$2:$A$201,A69)&gt;1,"Vorgangs-ID doppelt",IF(AND(B69&lt;&gt;"Einzahlung",B69&lt;&gt;"Auszahlung"),"Zahlungsart ungültig",IF(OR(NOT(ISNUMBER(E69)),NOT(ISNUMBER(F69)),F69&lt;=0),"Datum oder Betrag ungültig",IF(G69&lt;&gt;"Offen","Nicht berücksichtigt: "&amp;G69,IF(E69&lt;Einstellungen!$B$2,"Überfällig: am Vorschautag berücksichtigt",IF(E69&gt;Einstellungen!$B$3,"Nicht berücksichtigt: nach Vorschauende","Berücksichtigt"))))))))</f>
        <v/>
      </c>
      <c r="K69" s="19" t="n"/>
    </row>
    <row r="70" ht="34" customHeight="1">
      <c r="A70" s="18" t="n"/>
      <c r="B70" s="18" t="n"/>
      <c r="C70" s="18" t="n"/>
      <c r="D70" s="19" t="n"/>
      <c r="E70" s="20" t="n"/>
      <c r="F70" s="15" t="n"/>
      <c r="G70" s="18" t="n"/>
      <c r="H70" s="21">
        <f>IF(OR(B70="",NOT(ISNUMBER(E70)),NOT(ISNUMBER(F70)),G70&lt;&gt;"Offen",F70&lt;=0),"",IF(OR(B70="Einzahlung",B70="Auszahlung"),IF(E70&lt;Einstellungen!$B$2,Einstellungen!$B$2,E70),""))</f>
        <v/>
      </c>
      <c r="I70" s="4">
        <f>IF(H70="","",IF(B70="Einzahlung",F70,-F70))</f>
        <v/>
      </c>
      <c r="J70" s="7">
        <f>IF(COUNTA(A70:G70)=0,"",IF(OR(A70="",B70="",C70="",D70="",E70="",F70="",G70=""),"Pflichtfeld fehlt",IF(COUNTIF($A$2:$A$201,A70)&gt;1,"Vorgangs-ID doppelt",IF(AND(B70&lt;&gt;"Einzahlung",B70&lt;&gt;"Auszahlung"),"Zahlungsart ungültig",IF(OR(NOT(ISNUMBER(E70)),NOT(ISNUMBER(F70)),F70&lt;=0),"Datum oder Betrag ungültig",IF(G70&lt;&gt;"Offen","Nicht berücksichtigt: "&amp;G70,IF(E70&lt;Einstellungen!$B$2,"Überfällig: am Vorschautag berücksichtigt",IF(E70&gt;Einstellungen!$B$3,"Nicht berücksichtigt: nach Vorschauende","Berücksichtigt"))))))))</f>
        <v/>
      </c>
      <c r="K70" s="19" t="n"/>
    </row>
    <row r="71" ht="34" customHeight="1">
      <c r="A71" s="18" t="n"/>
      <c r="B71" s="18" t="n"/>
      <c r="C71" s="18" t="n"/>
      <c r="D71" s="19" t="n"/>
      <c r="E71" s="20" t="n"/>
      <c r="F71" s="15" t="n"/>
      <c r="G71" s="18" t="n"/>
      <c r="H71" s="21">
        <f>IF(OR(B71="",NOT(ISNUMBER(E71)),NOT(ISNUMBER(F71)),G71&lt;&gt;"Offen",F71&lt;=0),"",IF(OR(B71="Einzahlung",B71="Auszahlung"),IF(E71&lt;Einstellungen!$B$2,Einstellungen!$B$2,E71),""))</f>
        <v/>
      </c>
      <c r="I71" s="4">
        <f>IF(H71="","",IF(B71="Einzahlung",F71,-F71))</f>
        <v/>
      </c>
      <c r="J71" s="7">
        <f>IF(COUNTA(A71:G71)=0,"",IF(OR(A71="",B71="",C71="",D71="",E71="",F71="",G71=""),"Pflichtfeld fehlt",IF(COUNTIF($A$2:$A$201,A71)&gt;1,"Vorgangs-ID doppelt",IF(AND(B71&lt;&gt;"Einzahlung",B71&lt;&gt;"Auszahlung"),"Zahlungsart ungültig",IF(OR(NOT(ISNUMBER(E71)),NOT(ISNUMBER(F71)),F71&lt;=0),"Datum oder Betrag ungültig",IF(G71&lt;&gt;"Offen","Nicht berücksichtigt: "&amp;G71,IF(E71&lt;Einstellungen!$B$2,"Überfällig: am Vorschautag berücksichtigt",IF(E71&gt;Einstellungen!$B$3,"Nicht berücksichtigt: nach Vorschauende","Berücksichtigt"))))))))</f>
        <v/>
      </c>
      <c r="K71" s="19" t="n"/>
    </row>
    <row r="72" ht="34" customHeight="1">
      <c r="A72" s="18" t="n"/>
      <c r="B72" s="18" t="n"/>
      <c r="C72" s="18" t="n"/>
      <c r="D72" s="19" t="n"/>
      <c r="E72" s="20" t="n"/>
      <c r="F72" s="15" t="n"/>
      <c r="G72" s="18" t="n"/>
      <c r="H72" s="21">
        <f>IF(OR(B72="",NOT(ISNUMBER(E72)),NOT(ISNUMBER(F72)),G72&lt;&gt;"Offen",F72&lt;=0),"",IF(OR(B72="Einzahlung",B72="Auszahlung"),IF(E72&lt;Einstellungen!$B$2,Einstellungen!$B$2,E72),""))</f>
        <v/>
      </c>
      <c r="I72" s="4">
        <f>IF(H72="","",IF(B72="Einzahlung",F72,-F72))</f>
        <v/>
      </c>
      <c r="J72" s="7">
        <f>IF(COUNTA(A72:G72)=0,"",IF(OR(A72="",B72="",C72="",D72="",E72="",F72="",G72=""),"Pflichtfeld fehlt",IF(COUNTIF($A$2:$A$201,A72)&gt;1,"Vorgangs-ID doppelt",IF(AND(B72&lt;&gt;"Einzahlung",B72&lt;&gt;"Auszahlung"),"Zahlungsart ungültig",IF(OR(NOT(ISNUMBER(E72)),NOT(ISNUMBER(F72)),F72&lt;=0),"Datum oder Betrag ungültig",IF(G72&lt;&gt;"Offen","Nicht berücksichtigt: "&amp;G72,IF(E72&lt;Einstellungen!$B$2,"Überfällig: am Vorschautag berücksichtigt",IF(E72&gt;Einstellungen!$B$3,"Nicht berücksichtigt: nach Vorschauende","Berücksichtigt"))))))))</f>
        <v/>
      </c>
      <c r="K72" s="19" t="n"/>
    </row>
    <row r="73" ht="34" customHeight="1">
      <c r="A73" s="18" t="n"/>
      <c r="B73" s="18" t="n"/>
      <c r="C73" s="18" t="n"/>
      <c r="D73" s="19" t="n"/>
      <c r="E73" s="20" t="n"/>
      <c r="F73" s="15" t="n"/>
      <c r="G73" s="18" t="n"/>
      <c r="H73" s="21">
        <f>IF(OR(B73="",NOT(ISNUMBER(E73)),NOT(ISNUMBER(F73)),G73&lt;&gt;"Offen",F73&lt;=0),"",IF(OR(B73="Einzahlung",B73="Auszahlung"),IF(E73&lt;Einstellungen!$B$2,Einstellungen!$B$2,E73),""))</f>
        <v/>
      </c>
      <c r="I73" s="4">
        <f>IF(H73="","",IF(B73="Einzahlung",F73,-F73))</f>
        <v/>
      </c>
      <c r="J73" s="7">
        <f>IF(COUNTA(A73:G73)=0,"",IF(OR(A73="",B73="",C73="",D73="",E73="",F73="",G73=""),"Pflichtfeld fehlt",IF(COUNTIF($A$2:$A$201,A73)&gt;1,"Vorgangs-ID doppelt",IF(AND(B73&lt;&gt;"Einzahlung",B73&lt;&gt;"Auszahlung"),"Zahlungsart ungültig",IF(OR(NOT(ISNUMBER(E73)),NOT(ISNUMBER(F73)),F73&lt;=0),"Datum oder Betrag ungültig",IF(G73&lt;&gt;"Offen","Nicht berücksichtigt: "&amp;G73,IF(E73&lt;Einstellungen!$B$2,"Überfällig: am Vorschautag berücksichtigt",IF(E73&gt;Einstellungen!$B$3,"Nicht berücksichtigt: nach Vorschauende","Berücksichtigt"))))))))</f>
        <v/>
      </c>
      <c r="K73" s="19" t="n"/>
    </row>
    <row r="74" ht="34" customHeight="1">
      <c r="A74" s="18" t="n"/>
      <c r="B74" s="18" t="n"/>
      <c r="C74" s="18" t="n"/>
      <c r="D74" s="19" t="n"/>
      <c r="E74" s="20" t="n"/>
      <c r="F74" s="15" t="n"/>
      <c r="G74" s="18" t="n"/>
      <c r="H74" s="21">
        <f>IF(OR(B74="",NOT(ISNUMBER(E74)),NOT(ISNUMBER(F74)),G74&lt;&gt;"Offen",F74&lt;=0),"",IF(OR(B74="Einzahlung",B74="Auszahlung"),IF(E74&lt;Einstellungen!$B$2,Einstellungen!$B$2,E74),""))</f>
        <v/>
      </c>
      <c r="I74" s="4">
        <f>IF(H74="","",IF(B74="Einzahlung",F74,-F74))</f>
        <v/>
      </c>
      <c r="J74" s="7">
        <f>IF(COUNTA(A74:G74)=0,"",IF(OR(A74="",B74="",C74="",D74="",E74="",F74="",G74=""),"Pflichtfeld fehlt",IF(COUNTIF($A$2:$A$201,A74)&gt;1,"Vorgangs-ID doppelt",IF(AND(B74&lt;&gt;"Einzahlung",B74&lt;&gt;"Auszahlung"),"Zahlungsart ungültig",IF(OR(NOT(ISNUMBER(E74)),NOT(ISNUMBER(F74)),F74&lt;=0),"Datum oder Betrag ungültig",IF(G74&lt;&gt;"Offen","Nicht berücksichtigt: "&amp;G74,IF(E74&lt;Einstellungen!$B$2,"Überfällig: am Vorschautag berücksichtigt",IF(E74&gt;Einstellungen!$B$3,"Nicht berücksichtigt: nach Vorschauende","Berücksichtigt"))))))))</f>
        <v/>
      </c>
      <c r="K74" s="19" t="n"/>
    </row>
    <row r="75" ht="34" customHeight="1">
      <c r="A75" s="18" t="n"/>
      <c r="B75" s="18" t="n"/>
      <c r="C75" s="18" t="n"/>
      <c r="D75" s="19" t="n"/>
      <c r="E75" s="20" t="n"/>
      <c r="F75" s="15" t="n"/>
      <c r="G75" s="18" t="n"/>
      <c r="H75" s="21">
        <f>IF(OR(B75="",NOT(ISNUMBER(E75)),NOT(ISNUMBER(F75)),G75&lt;&gt;"Offen",F75&lt;=0),"",IF(OR(B75="Einzahlung",B75="Auszahlung"),IF(E75&lt;Einstellungen!$B$2,Einstellungen!$B$2,E75),""))</f>
        <v/>
      </c>
      <c r="I75" s="4">
        <f>IF(H75="","",IF(B75="Einzahlung",F75,-F75))</f>
        <v/>
      </c>
      <c r="J75" s="7">
        <f>IF(COUNTA(A75:G75)=0,"",IF(OR(A75="",B75="",C75="",D75="",E75="",F75="",G75=""),"Pflichtfeld fehlt",IF(COUNTIF($A$2:$A$201,A75)&gt;1,"Vorgangs-ID doppelt",IF(AND(B75&lt;&gt;"Einzahlung",B75&lt;&gt;"Auszahlung"),"Zahlungsart ungültig",IF(OR(NOT(ISNUMBER(E75)),NOT(ISNUMBER(F75)),F75&lt;=0),"Datum oder Betrag ungültig",IF(G75&lt;&gt;"Offen","Nicht berücksichtigt: "&amp;G75,IF(E75&lt;Einstellungen!$B$2,"Überfällig: am Vorschautag berücksichtigt",IF(E75&gt;Einstellungen!$B$3,"Nicht berücksichtigt: nach Vorschauende","Berücksichtigt"))))))))</f>
        <v/>
      </c>
      <c r="K75" s="19" t="n"/>
    </row>
    <row r="76" ht="34" customHeight="1">
      <c r="A76" s="18" t="n"/>
      <c r="B76" s="18" t="n"/>
      <c r="C76" s="18" t="n"/>
      <c r="D76" s="19" t="n"/>
      <c r="E76" s="20" t="n"/>
      <c r="F76" s="15" t="n"/>
      <c r="G76" s="18" t="n"/>
      <c r="H76" s="21">
        <f>IF(OR(B76="",NOT(ISNUMBER(E76)),NOT(ISNUMBER(F76)),G76&lt;&gt;"Offen",F76&lt;=0),"",IF(OR(B76="Einzahlung",B76="Auszahlung"),IF(E76&lt;Einstellungen!$B$2,Einstellungen!$B$2,E76),""))</f>
        <v/>
      </c>
      <c r="I76" s="4">
        <f>IF(H76="","",IF(B76="Einzahlung",F76,-F76))</f>
        <v/>
      </c>
      <c r="J76" s="7">
        <f>IF(COUNTA(A76:G76)=0,"",IF(OR(A76="",B76="",C76="",D76="",E76="",F76="",G76=""),"Pflichtfeld fehlt",IF(COUNTIF($A$2:$A$201,A76)&gt;1,"Vorgangs-ID doppelt",IF(AND(B76&lt;&gt;"Einzahlung",B76&lt;&gt;"Auszahlung"),"Zahlungsart ungültig",IF(OR(NOT(ISNUMBER(E76)),NOT(ISNUMBER(F76)),F76&lt;=0),"Datum oder Betrag ungültig",IF(G76&lt;&gt;"Offen","Nicht berücksichtigt: "&amp;G76,IF(E76&lt;Einstellungen!$B$2,"Überfällig: am Vorschautag berücksichtigt",IF(E76&gt;Einstellungen!$B$3,"Nicht berücksichtigt: nach Vorschauende","Berücksichtigt"))))))))</f>
        <v/>
      </c>
      <c r="K76" s="19" t="n"/>
    </row>
    <row r="77" ht="34" customHeight="1">
      <c r="A77" s="18" t="n"/>
      <c r="B77" s="18" t="n"/>
      <c r="C77" s="18" t="n"/>
      <c r="D77" s="19" t="n"/>
      <c r="E77" s="20" t="n"/>
      <c r="F77" s="15" t="n"/>
      <c r="G77" s="18" t="n"/>
      <c r="H77" s="21">
        <f>IF(OR(B77="",NOT(ISNUMBER(E77)),NOT(ISNUMBER(F77)),G77&lt;&gt;"Offen",F77&lt;=0),"",IF(OR(B77="Einzahlung",B77="Auszahlung"),IF(E77&lt;Einstellungen!$B$2,Einstellungen!$B$2,E77),""))</f>
        <v/>
      </c>
      <c r="I77" s="4">
        <f>IF(H77="","",IF(B77="Einzahlung",F77,-F77))</f>
        <v/>
      </c>
      <c r="J77" s="7">
        <f>IF(COUNTA(A77:G77)=0,"",IF(OR(A77="",B77="",C77="",D77="",E77="",F77="",G77=""),"Pflichtfeld fehlt",IF(COUNTIF($A$2:$A$201,A77)&gt;1,"Vorgangs-ID doppelt",IF(AND(B77&lt;&gt;"Einzahlung",B77&lt;&gt;"Auszahlung"),"Zahlungsart ungültig",IF(OR(NOT(ISNUMBER(E77)),NOT(ISNUMBER(F77)),F77&lt;=0),"Datum oder Betrag ungültig",IF(G77&lt;&gt;"Offen","Nicht berücksichtigt: "&amp;G77,IF(E77&lt;Einstellungen!$B$2,"Überfällig: am Vorschautag berücksichtigt",IF(E77&gt;Einstellungen!$B$3,"Nicht berücksichtigt: nach Vorschauende","Berücksichtigt"))))))))</f>
        <v/>
      </c>
      <c r="K77" s="19" t="n"/>
    </row>
    <row r="78" ht="34" customHeight="1">
      <c r="A78" s="18" t="n"/>
      <c r="B78" s="18" t="n"/>
      <c r="C78" s="18" t="n"/>
      <c r="D78" s="19" t="n"/>
      <c r="E78" s="20" t="n"/>
      <c r="F78" s="15" t="n"/>
      <c r="G78" s="18" t="n"/>
      <c r="H78" s="21">
        <f>IF(OR(B78="",NOT(ISNUMBER(E78)),NOT(ISNUMBER(F78)),G78&lt;&gt;"Offen",F78&lt;=0),"",IF(OR(B78="Einzahlung",B78="Auszahlung"),IF(E78&lt;Einstellungen!$B$2,Einstellungen!$B$2,E78),""))</f>
        <v/>
      </c>
      <c r="I78" s="4">
        <f>IF(H78="","",IF(B78="Einzahlung",F78,-F78))</f>
        <v/>
      </c>
      <c r="J78" s="7">
        <f>IF(COUNTA(A78:G78)=0,"",IF(OR(A78="",B78="",C78="",D78="",E78="",F78="",G78=""),"Pflichtfeld fehlt",IF(COUNTIF($A$2:$A$201,A78)&gt;1,"Vorgangs-ID doppelt",IF(AND(B78&lt;&gt;"Einzahlung",B78&lt;&gt;"Auszahlung"),"Zahlungsart ungültig",IF(OR(NOT(ISNUMBER(E78)),NOT(ISNUMBER(F78)),F78&lt;=0),"Datum oder Betrag ungültig",IF(G78&lt;&gt;"Offen","Nicht berücksichtigt: "&amp;G78,IF(E78&lt;Einstellungen!$B$2,"Überfällig: am Vorschautag berücksichtigt",IF(E78&gt;Einstellungen!$B$3,"Nicht berücksichtigt: nach Vorschauende","Berücksichtigt"))))))))</f>
        <v/>
      </c>
      <c r="K78" s="19" t="n"/>
    </row>
    <row r="79" ht="34" customHeight="1">
      <c r="A79" s="18" t="n"/>
      <c r="B79" s="18" t="n"/>
      <c r="C79" s="18" t="n"/>
      <c r="D79" s="19" t="n"/>
      <c r="E79" s="20" t="n"/>
      <c r="F79" s="15" t="n"/>
      <c r="G79" s="18" t="n"/>
      <c r="H79" s="21">
        <f>IF(OR(B79="",NOT(ISNUMBER(E79)),NOT(ISNUMBER(F79)),G79&lt;&gt;"Offen",F79&lt;=0),"",IF(OR(B79="Einzahlung",B79="Auszahlung"),IF(E79&lt;Einstellungen!$B$2,Einstellungen!$B$2,E79),""))</f>
        <v/>
      </c>
      <c r="I79" s="4">
        <f>IF(H79="","",IF(B79="Einzahlung",F79,-F79))</f>
        <v/>
      </c>
      <c r="J79" s="7">
        <f>IF(COUNTA(A79:G79)=0,"",IF(OR(A79="",B79="",C79="",D79="",E79="",F79="",G79=""),"Pflichtfeld fehlt",IF(COUNTIF($A$2:$A$201,A79)&gt;1,"Vorgangs-ID doppelt",IF(AND(B79&lt;&gt;"Einzahlung",B79&lt;&gt;"Auszahlung"),"Zahlungsart ungültig",IF(OR(NOT(ISNUMBER(E79)),NOT(ISNUMBER(F79)),F79&lt;=0),"Datum oder Betrag ungültig",IF(G79&lt;&gt;"Offen","Nicht berücksichtigt: "&amp;G79,IF(E79&lt;Einstellungen!$B$2,"Überfällig: am Vorschautag berücksichtigt",IF(E79&gt;Einstellungen!$B$3,"Nicht berücksichtigt: nach Vorschauende","Berücksichtigt"))))))))</f>
        <v/>
      </c>
      <c r="K79" s="19" t="n"/>
    </row>
    <row r="80" ht="34" customHeight="1">
      <c r="A80" s="18" t="n"/>
      <c r="B80" s="18" t="n"/>
      <c r="C80" s="18" t="n"/>
      <c r="D80" s="19" t="n"/>
      <c r="E80" s="20" t="n"/>
      <c r="F80" s="15" t="n"/>
      <c r="G80" s="18" t="n"/>
      <c r="H80" s="21">
        <f>IF(OR(B80="",NOT(ISNUMBER(E80)),NOT(ISNUMBER(F80)),G80&lt;&gt;"Offen",F80&lt;=0),"",IF(OR(B80="Einzahlung",B80="Auszahlung"),IF(E80&lt;Einstellungen!$B$2,Einstellungen!$B$2,E80),""))</f>
        <v/>
      </c>
      <c r="I80" s="4">
        <f>IF(H80="","",IF(B80="Einzahlung",F80,-F80))</f>
        <v/>
      </c>
      <c r="J80" s="7">
        <f>IF(COUNTA(A80:G80)=0,"",IF(OR(A80="",B80="",C80="",D80="",E80="",F80="",G80=""),"Pflichtfeld fehlt",IF(COUNTIF($A$2:$A$201,A80)&gt;1,"Vorgangs-ID doppelt",IF(AND(B80&lt;&gt;"Einzahlung",B80&lt;&gt;"Auszahlung"),"Zahlungsart ungültig",IF(OR(NOT(ISNUMBER(E80)),NOT(ISNUMBER(F80)),F80&lt;=0),"Datum oder Betrag ungültig",IF(G80&lt;&gt;"Offen","Nicht berücksichtigt: "&amp;G80,IF(E80&lt;Einstellungen!$B$2,"Überfällig: am Vorschautag berücksichtigt",IF(E80&gt;Einstellungen!$B$3,"Nicht berücksichtigt: nach Vorschauende","Berücksichtigt"))))))))</f>
        <v/>
      </c>
      <c r="K80" s="19" t="n"/>
    </row>
    <row r="81" ht="34" customHeight="1">
      <c r="A81" s="18" t="n"/>
      <c r="B81" s="18" t="n"/>
      <c r="C81" s="18" t="n"/>
      <c r="D81" s="19" t="n"/>
      <c r="E81" s="20" t="n"/>
      <c r="F81" s="15" t="n"/>
      <c r="G81" s="18" t="n"/>
      <c r="H81" s="21">
        <f>IF(OR(B81="",NOT(ISNUMBER(E81)),NOT(ISNUMBER(F81)),G81&lt;&gt;"Offen",F81&lt;=0),"",IF(OR(B81="Einzahlung",B81="Auszahlung"),IF(E81&lt;Einstellungen!$B$2,Einstellungen!$B$2,E81),""))</f>
        <v/>
      </c>
      <c r="I81" s="4">
        <f>IF(H81="","",IF(B81="Einzahlung",F81,-F81))</f>
        <v/>
      </c>
      <c r="J81" s="7">
        <f>IF(COUNTA(A81:G81)=0,"",IF(OR(A81="",B81="",C81="",D81="",E81="",F81="",G81=""),"Pflichtfeld fehlt",IF(COUNTIF($A$2:$A$201,A81)&gt;1,"Vorgangs-ID doppelt",IF(AND(B81&lt;&gt;"Einzahlung",B81&lt;&gt;"Auszahlung"),"Zahlungsart ungültig",IF(OR(NOT(ISNUMBER(E81)),NOT(ISNUMBER(F81)),F81&lt;=0),"Datum oder Betrag ungültig",IF(G81&lt;&gt;"Offen","Nicht berücksichtigt: "&amp;G81,IF(E81&lt;Einstellungen!$B$2,"Überfällig: am Vorschautag berücksichtigt",IF(E81&gt;Einstellungen!$B$3,"Nicht berücksichtigt: nach Vorschauende","Berücksichtigt"))))))))</f>
        <v/>
      </c>
      <c r="K81" s="19" t="n"/>
    </row>
    <row r="82" ht="34" customHeight="1">
      <c r="A82" s="18" t="n"/>
      <c r="B82" s="18" t="n"/>
      <c r="C82" s="18" t="n"/>
      <c r="D82" s="19" t="n"/>
      <c r="E82" s="20" t="n"/>
      <c r="F82" s="15" t="n"/>
      <c r="G82" s="18" t="n"/>
      <c r="H82" s="21">
        <f>IF(OR(B82="",NOT(ISNUMBER(E82)),NOT(ISNUMBER(F82)),G82&lt;&gt;"Offen",F82&lt;=0),"",IF(OR(B82="Einzahlung",B82="Auszahlung"),IF(E82&lt;Einstellungen!$B$2,Einstellungen!$B$2,E82),""))</f>
        <v/>
      </c>
      <c r="I82" s="4">
        <f>IF(H82="","",IF(B82="Einzahlung",F82,-F82))</f>
        <v/>
      </c>
      <c r="J82" s="7">
        <f>IF(COUNTA(A82:G82)=0,"",IF(OR(A82="",B82="",C82="",D82="",E82="",F82="",G82=""),"Pflichtfeld fehlt",IF(COUNTIF($A$2:$A$201,A82)&gt;1,"Vorgangs-ID doppelt",IF(AND(B82&lt;&gt;"Einzahlung",B82&lt;&gt;"Auszahlung"),"Zahlungsart ungültig",IF(OR(NOT(ISNUMBER(E82)),NOT(ISNUMBER(F82)),F82&lt;=0),"Datum oder Betrag ungültig",IF(G82&lt;&gt;"Offen","Nicht berücksichtigt: "&amp;G82,IF(E82&lt;Einstellungen!$B$2,"Überfällig: am Vorschautag berücksichtigt",IF(E82&gt;Einstellungen!$B$3,"Nicht berücksichtigt: nach Vorschauende","Berücksichtigt"))))))))</f>
        <v/>
      </c>
      <c r="K82" s="19" t="n"/>
    </row>
    <row r="83" ht="34" customHeight="1">
      <c r="A83" s="18" t="n"/>
      <c r="B83" s="18" t="n"/>
      <c r="C83" s="18" t="n"/>
      <c r="D83" s="19" t="n"/>
      <c r="E83" s="20" t="n"/>
      <c r="F83" s="15" t="n"/>
      <c r="G83" s="18" t="n"/>
      <c r="H83" s="21">
        <f>IF(OR(B83="",NOT(ISNUMBER(E83)),NOT(ISNUMBER(F83)),G83&lt;&gt;"Offen",F83&lt;=0),"",IF(OR(B83="Einzahlung",B83="Auszahlung"),IF(E83&lt;Einstellungen!$B$2,Einstellungen!$B$2,E83),""))</f>
        <v/>
      </c>
      <c r="I83" s="4">
        <f>IF(H83="","",IF(B83="Einzahlung",F83,-F83))</f>
        <v/>
      </c>
      <c r="J83" s="7">
        <f>IF(COUNTA(A83:G83)=0,"",IF(OR(A83="",B83="",C83="",D83="",E83="",F83="",G83=""),"Pflichtfeld fehlt",IF(COUNTIF($A$2:$A$201,A83)&gt;1,"Vorgangs-ID doppelt",IF(AND(B83&lt;&gt;"Einzahlung",B83&lt;&gt;"Auszahlung"),"Zahlungsart ungültig",IF(OR(NOT(ISNUMBER(E83)),NOT(ISNUMBER(F83)),F83&lt;=0),"Datum oder Betrag ungültig",IF(G83&lt;&gt;"Offen","Nicht berücksichtigt: "&amp;G83,IF(E83&lt;Einstellungen!$B$2,"Überfällig: am Vorschautag berücksichtigt",IF(E83&gt;Einstellungen!$B$3,"Nicht berücksichtigt: nach Vorschauende","Berücksichtigt"))))))))</f>
        <v/>
      </c>
      <c r="K83" s="19" t="n"/>
    </row>
    <row r="84" ht="34" customHeight="1">
      <c r="A84" s="18" t="n"/>
      <c r="B84" s="18" t="n"/>
      <c r="C84" s="18" t="n"/>
      <c r="D84" s="19" t="n"/>
      <c r="E84" s="20" t="n"/>
      <c r="F84" s="15" t="n"/>
      <c r="G84" s="18" t="n"/>
      <c r="H84" s="21">
        <f>IF(OR(B84="",NOT(ISNUMBER(E84)),NOT(ISNUMBER(F84)),G84&lt;&gt;"Offen",F84&lt;=0),"",IF(OR(B84="Einzahlung",B84="Auszahlung"),IF(E84&lt;Einstellungen!$B$2,Einstellungen!$B$2,E84),""))</f>
        <v/>
      </c>
      <c r="I84" s="4">
        <f>IF(H84="","",IF(B84="Einzahlung",F84,-F84))</f>
        <v/>
      </c>
      <c r="J84" s="7">
        <f>IF(COUNTA(A84:G84)=0,"",IF(OR(A84="",B84="",C84="",D84="",E84="",F84="",G84=""),"Pflichtfeld fehlt",IF(COUNTIF($A$2:$A$201,A84)&gt;1,"Vorgangs-ID doppelt",IF(AND(B84&lt;&gt;"Einzahlung",B84&lt;&gt;"Auszahlung"),"Zahlungsart ungültig",IF(OR(NOT(ISNUMBER(E84)),NOT(ISNUMBER(F84)),F84&lt;=0),"Datum oder Betrag ungültig",IF(G84&lt;&gt;"Offen","Nicht berücksichtigt: "&amp;G84,IF(E84&lt;Einstellungen!$B$2,"Überfällig: am Vorschautag berücksichtigt",IF(E84&gt;Einstellungen!$B$3,"Nicht berücksichtigt: nach Vorschauende","Berücksichtigt"))))))))</f>
        <v/>
      </c>
      <c r="K84" s="19" t="n"/>
    </row>
    <row r="85" ht="34" customHeight="1">
      <c r="A85" s="18" t="n"/>
      <c r="B85" s="18" t="n"/>
      <c r="C85" s="18" t="n"/>
      <c r="D85" s="19" t="n"/>
      <c r="E85" s="20" t="n"/>
      <c r="F85" s="15" t="n"/>
      <c r="G85" s="18" t="n"/>
      <c r="H85" s="21">
        <f>IF(OR(B85="",NOT(ISNUMBER(E85)),NOT(ISNUMBER(F85)),G85&lt;&gt;"Offen",F85&lt;=0),"",IF(OR(B85="Einzahlung",B85="Auszahlung"),IF(E85&lt;Einstellungen!$B$2,Einstellungen!$B$2,E85),""))</f>
        <v/>
      </c>
      <c r="I85" s="4">
        <f>IF(H85="","",IF(B85="Einzahlung",F85,-F85))</f>
        <v/>
      </c>
      <c r="J85" s="7">
        <f>IF(COUNTA(A85:G85)=0,"",IF(OR(A85="",B85="",C85="",D85="",E85="",F85="",G85=""),"Pflichtfeld fehlt",IF(COUNTIF($A$2:$A$201,A85)&gt;1,"Vorgangs-ID doppelt",IF(AND(B85&lt;&gt;"Einzahlung",B85&lt;&gt;"Auszahlung"),"Zahlungsart ungültig",IF(OR(NOT(ISNUMBER(E85)),NOT(ISNUMBER(F85)),F85&lt;=0),"Datum oder Betrag ungültig",IF(G85&lt;&gt;"Offen","Nicht berücksichtigt: "&amp;G85,IF(E85&lt;Einstellungen!$B$2,"Überfällig: am Vorschautag berücksichtigt",IF(E85&gt;Einstellungen!$B$3,"Nicht berücksichtigt: nach Vorschauende","Berücksichtigt"))))))))</f>
        <v/>
      </c>
      <c r="K85" s="19" t="n"/>
    </row>
    <row r="86" ht="34" customHeight="1">
      <c r="A86" s="18" t="n"/>
      <c r="B86" s="18" t="n"/>
      <c r="C86" s="18" t="n"/>
      <c r="D86" s="19" t="n"/>
      <c r="E86" s="20" t="n"/>
      <c r="F86" s="15" t="n"/>
      <c r="G86" s="18" t="n"/>
      <c r="H86" s="21">
        <f>IF(OR(B86="",NOT(ISNUMBER(E86)),NOT(ISNUMBER(F86)),G86&lt;&gt;"Offen",F86&lt;=0),"",IF(OR(B86="Einzahlung",B86="Auszahlung"),IF(E86&lt;Einstellungen!$B$2,Einstellungen!$B$2,E86),""))</f>
        <v/>
      </c>
      <c r="I86" s="4">
        <f>IF(H86="","",IF(B86="Einzahlung",F86,-F86))</f>
        <v/>
      </c>
      <c r="J86" s="7">
        <f>IF(COUNTA(A86:G86)=0,"",IF(OR(A86="",B86="",C86="",D86="",E86="",F86="",G86=""),"Pflichtfeld fehlt",IF(COUNTIF($A$2:$A$201,A86)&gt;1,"Vorgangs-ID doppelt",IF(AND(B86&lt;&gt;"Einzahlung",B86&lt;&gt;"Auszahlung"),"Zahlungsart ungültig",IF(OR(NOT(ISNUMBER(E86)),NOT(ISNUMBER(F86)),F86&lt;=0),"Datum oder Betrag ungültig",IF(G86&lt;&gt;"Offen","Nicht berücksichtigt: "&amp;G86,IF(E86&lt;Einstellungen!$B$2,"Überfällig: am Vorschautag berücksichtigt",IF(E86&gt;Einstellungen!$B$3,"Nicht berücksichtigt: nach Vorschauende","Berücksichtigt"))))))))</f>
        <v/>
      </c>
      <c r="K86" s="19" t="n"/>
    </row>
    <row r="87" ht="34" customHeight="1">
      <c r="A87" s="18" t="n"/>
      <c r="B87" s="18" t="n"/>
      <c r="C87" s="18" t="n"/>
      <c r="D87" s="19" t="n"/>
      <c r="E87" s="20" t="n"/>
      <c r="F87" s="15" t="n"/>
      <c r="G87" s="18" t="n"/>
      <c r="H87" s="21">
        <f>IF(OR(B87="",NOT(ISNUMBER(E87)),NOT(ISNUMBER(F87)),G87&lt;&gt;"Offen",F87&lt;=0),"",IF(OR(B87="Einzahlung",B87="Auszahlung"),IF(E87&lt;Einstellungen!$B$2,Einstellungen!$B$2,E87),""))</f>
        <v/>
      </c>
      <c r="I87" s="4">
        <f>IF(H87="","",IF(B87="Einzahlung",F87,-F87))</f>
        <v/>
      </c>
      <c r="J87" s="7">
        <f>IF(COUNTA(A87:G87)=0,"",IF(OR(A87="",B87="",C87="",D87="",E87="",F87="",G87=""),"Pflichtfeld fehlt",IF(COUNTIF($A$2:$A$201,A87)&gt;1,"Vorgangs-ID doppelt",IF(AND(B87&lt;&gt;"Einzahlung",B87&lt;&gt;"Auszahlung"),"Zahlungsart ungültig",IF(OR(NOT(ISNUMBER(E87)),NOT(ISNUMBER(F87)),F87&lt;=0),"Datum oder Betrag ungültig",IF(G87&lt;&gt;"Offen","Nicht berücksichtigt: "&amp;G87,IF(E87&lt;Einstellungen!$B$2,"Überfällig: am Vorschautag berücksichtigt",IF(E87&gt;Einstellungen!$B$3,"Nicht berücksichtigt: nach Vorschauende","Berücksichtigt"))))))))</f>
        <v/>
      </c>
      <c r="K87" s="19" t="n"/>
    </row>
    <row r="88" ht="34" customHeight="1">
      <c r="A88" s="18" t="n"/>
      <c r="B88" s="18" t="n"/>
      <c r="C88" s="18" t="n"/>
      <c r="D88" s="19" t="n"/>
      <c r="E88" s="20" t="n"/>
      <c r="F88" s="15" t="n"/>
      <c r="G88" s="18" t="n"/>
      <c r="H88" s="21">
        <f>IF(OR(B88="",NOT(ISNUMBER(E88)),NOT(ISNUMBER(F88)),G88&lt;&gt;"Offen",F88&lt;=0),"",IF(OR(B88="Einzahlung",B88="Auszahlung"),IF(E88&lt;Einstellungen!$B$2,Einstellungen!$B$2,E88),""))</f>
        <v/>
      </c>
      <c r="I88" s="4">
        <f>IF(H88="","",IF(B88="Einzahlung",F88,-F88))</f>
        <v/>
      </c>
      <c r="J88" s="7">
        <f>IF(COUNTA(A88:G88)=0,"",IF(OR(A88="",B88="",C88="",D88="",E88="",F88="",G88=""),"Pflichtfeld fehlt",IF(COUNTIF($A$2:$A$201,A88)&gt;1,"Vorgangs-ID doppelt",IF(AND(B88&lt;&gt;"Einzahlung",B88&lt;&gt;"Auszahlung"),"Zahlungsart ungültig",IF(OR(NOT(ISNUMBER(E88)),NOT(ISNUMBER(F88)),F88&lt;=0),"Datum oder Betrag ungültig",IF(G88&lt;&gt;"Offen","Nicht berücksichtigt: "&amp;G88,IF(E88&lt;Einstellungen!$B$2,"Überfällig: am Vorschautag berücksichtigt",IF(E88&gt;Einstellungen!$B$3,"Nicht berücksichtigt: nach Vorschauende","Berücksichtigt"))))))))</f>
        <v/>
      </c>
      <c r="K88" s="19" t="n"/>
    </row>
    <row r="89" ht="34" customHeight="1">
      <c r="A89" s="18" t="n"/>
      <c r="B89" s="18" t="n"/>
      <c r="C89" s="18" t="n"/>
      <c r="D89" s="19" t="n"/>
      <c r="E89" s="20" t="n"/>
      <c r="F89" s="15" t="n"/>
      <c r="G89" s="18" t="n"/>
      <c r="H89" s="21">
        <f>IF(OR(B89="",NOT(ISNUMBER(E89)),NOT(ISNUMBER(F89)),G89&lt;&gt;"Offen",F89&lt;=0),"",IF(OR(B89="Einzahlung",B89="Auszahlung"),IF(E89&lt;Einstellungen!$B$2,Einstellungen!$B$2,E89),""))</f>
        <v/>
      </c>
      <c r="I89" s="4">
        <f>IF(H89="","",IF(B89="Einzahlung",F89,-F89))</f>
        <v/>
      </c>
      <c r="J89" s="7">
        <f>IF(COUNTA(A89:G89)=0,"",IF(OR(A89="",B89="",C89="",D89="",E89="",F89="",G89=""),"Pflichtfeld fehlt",IF(COUNTIF($A$2:$A$201,A89)&gt;1,"Vorgangs-ID doppelt",IF(AND(B89&lt;&gt;"Einzahlung",B89&lt;&gt;"Auszahlung"),"Zahlungsart ungültig",IF(OR(NOT(ISNUMBER(E89)),NOT(ISNUMBER(F89)),F89&lt;=0),"Datum oder Betrag ungültig",IF(G89&lt;&gt;"Offen","Nicht berücksichtigt: "&amp;G89,IF(E89&lt;Einstellungen!$B$2,"Überfällig: am Vorschautag berücksichtigt",IF(E89&gt;Einstellungen!$B$3,"Nicht berücksichtigt: nach Vorschauende","Berücksichtigt"))))))))</f>
        <v/>
      </c>
      <c r="K89" s="19" t="n"/>
    </row>
    <row r="90" ht="34" customHeight="1">
      <c r="A90" s="18" t="n"/>
      <c r="B90" s="18" t="n"/>
      <c r="C90" s="18" t="n"/>
      <c r="D90" s="19" t="n"/>
      <c r="E90" s="20" t="n"/>
      <c r="F90" s="15" t="n"/>
      <c r="G90" s="18" t="n"/>
      <c r="H90" s="21">
        <f>IF(OR(B90="",NOT(ISNUMBER(E90)),NOT(ISNUMBER(F90)),G90&lt;&gt;"Offen",F90&lt;=0),"",IF(OR(B90="Einzahlung",B90="Auszahlung"),IF(E90&lt;Einstellungen!$B$2,Einstellungen!$B$2,E90),""))</f>
        <v/>
      </c>
      <c r="I90" s="4">
        <f>IF(H90="","",IF(B90="Einzahlung",F90,-F90))</f>
        <v/>
      </c>
      <c r="J90" s="7">
        <f>IF(COUNTA(A90:G90)=0,"",IF(OR(A90="",B90="",C90="",D90="",E90="",F90="",G90=""),"Pflichtfeld fehlt",IF(COUNTIF($A$2:$A$201,A90)&gt;1,"Vorgangs-ID doppelt",IF(AND(B90&lt;&gt;"Einzahlung",B90&lt;&gt;"Auszahlung"),"Zahlungsart ungültig",IF(OR(NOT(ISNUMBER(E90)),NOT(ISNUMBER(F90)),F90&lt;=0),"Datum oder Betrag ungültig",IF(G90&lt;&gt;"Offen","Nicht berücksichtigt: "&amp;G90,IF(E90&lt;Einstellungen!$B$2,"Überfällig: am Vorschautag berücksichtigt",IF(E90&gt;Einstellungen!$B$3,"Nicht berücksichtigt: nach Vorschauende","Berücksichtigt"))))))))</f>
        <v/>
      </c>
      <c r="K90" s="19" t="n"/>
    </row>
    <row r="91" ht="34" customHeight="1">
      <c r="A91" s="18" t="n"/>
      <c r="B91" s="18" t="n"/>
      <c r="C91" s="18" t="n"/>
      <c r="D91" s="19" t="n"/>
      <c r="E91" s="20" t="n"/>
      <c r="F91" s="15" t="n"/>
      <c r="G91" s="18" t="n"/>
      <c r="H91" s="21">
        <f>IF(OR(B91="",NOT(ISNUMBER(E91)),NOT(ISNUMBER(F91)),G91&lt;&gt;"Offen",F91&lt;=0),"",IF(OR(B91="Einzahlung",B91="Auszahlung"),IF(E91&lt;Einstellungen!$B$2,Einstellungen!$B$2,E91),""))</f>
        <v/>
      </c>
      <c r="I91" s="4">
        <f>IF(H91="","",IF(B91="Einzahlung",F91,-F91))</f>
        <v/>
      </c>
      <c r="J91" s="7">
        <f>IF(COUNTA(A91:G91)=0,"",IF(OR(A91="",B91="",C91="",D91="",E91="",F91="",G91=""),"Pflichtfeld fehlt",IF(COUNTIF($A$2:$A$201,A91)&gt;1,"Vorgangs-ID doppelt",IF(AND(B91&lt;&gt;"Einzahlung",B91&lt;&gt;"Auszahlung"),"Zahlungsart ungültig",IF(OR(NOT(ISNUMBER(E91)),NOT(ISNUMBER(F91)),F91&lt;=0),"Datum oder Betrag ungültig",IF(G91&lt;&gt;"Offen","Nicht berücksichtigt: "&amp;G91,IF(E91&lt;Einstellungen!$B$2,"Überfällig: am Vorschautag berücksichtigt",IF(E91&gt;Einstellungen!$B$3,"Nicht berücksichtigt: nach Vorschauende","Berücksichtigt"))))))))</f>
        <v/>
      </c>
      <c r="K91" s="19" t="n"/>
    </row>
    <row r="92" ht="34" customHeight="1">
      <c r="A92" s="18" t="n"/>
      <c r="B92" s="18" t="n"/>
      <c r="C92" s="18" t="n"/>
      <c r="D92" s="19" t="n"/>
      <c r="E92" s="20" t="n"/>
      <c r="F92" s="15" t="n"/>
      <c r="G92" s="18" t="n"/>
      <c r="H92" s="21">
        <f>IF(OR(B92="",NOT(ISNUMBER(E92)),NOT(ISNUMBER(F92)),G92&lt;&gt;"Offen",F92&lt;=0),"",IF(OR(B92="Einzahlung",B92="Auszahlung"),IF(E92&lt;Einstellungen!$B$2,Einstellungen!$B$2,E92),""))</f>
        <v/>
      </c>
      <c r="I92" s="4">
        <f>IF(H92="","",IF(B92="Einzahlung",F92,-F92))</f>
        <v/>
      </c>
      <c r="J92" s="7">
        <f>IF(COUNTA(A92:G92)=0,"",IF(OR(A92="",B92="",C92="",D92="",E92="",F92="",G92=""),"Pflichtfeld fehlt",IF(COUNTIF($A$2:$A$201,A92)&gt;1,"Vorgangs-ID doppelt",IF(AND(B92&lt;&gt;"Einzahlung",B92&lt;&gt;"Auszahlung"),"Zahlungsart ungültig",IF(OR(NOT(ISNUMBER(E92)),NOT(ISNUMBER(F92)),F92&lt;=0),"Datum oder Betrag ungültig",IF(G92&lt;&gt;"Offen","Nicht berücksichtigt: "&amp;G92,IF(E92&lt;Einstellungen!$B$2,"Überfällig: am Vorschautag berücksichtigt",IF(E92&gt;Einstellungen!$B$3,"Nicht berücksichtigt: nach Vorschauende","Berücksichtigt"))))))))</f>
        <v/>
      </c>
      <c r="K92" s="19" t="n"/>
    </row>
    <row r="93" ht="34" customHeight="1">
      <c r="A93" s="18" t="n"/>
      <c r="B93" s="18" t="n"/>
      <c r="C93" s="18" t="n"/>
      <c r="D93" s="19" t="n"/>
      <c r="E93" s="20" t="n"/>
      <c r="F93" s="15" t="n"/>
      <c r="G93" s="18" t="n"/>
      <c r="H93" s="21">
        <f>IF(OR(B93="",NOT(ISNUMBER(E93)),NOT(ISNUMBER(F93)),G93&lt;&gt;"Offen",F93&lt;=0),"",IF(OR(B93="Einzahlung",B93="Auszahlung"),IF(E93&lt;Einstellungen!$B$2,Einstellungen!$B$2,E93),""))</f>
        <v/>
      </c>
      <c r="I93" s="4">
        <f>IF(H93="","",IF(B93="Einzahlung",F93,-F93))</f>
        <v/>
      </c>
      <c r="J93" s="7">
        <f>IF(COUNTA(A93:G93)=0,"",IF(OR(A93="",B93="",C93="",D93="",E93="",F93="",G93=""),"Pflichtfeld fehlt",IF(COUNTIF($A$2:$A$201,A93)&gt;1,"Vorgangs-ID doppelt",IF(AND(B93&lt;&gt;"Einzahlung",B93&lt;&gt;"Auszahlung"),"Zahlungsart ungültig",IF(OR(NOT(ISNUMBER(E93)),NOT(ISNUMBER(F93)),F93&lt;=0),"Datum oder Betrag ungültig",IF(G93&lt;&gt;"Offen","Nicht berücksichtigt: "&amp;G93,IF(E93&lt;Einstellungen!$B$2,"Überfällig: am Vorschautag berücksichtigt",IF(E93&gt;Einstellungen!$B$3,"Nicht berücksichtigt: nach Vorschauende","Berücksichtigt"))))))))</f>
        <v/>
      </c>
      <c r="K93" s="19" t="n"/>
    </row>
    <row r="94" ht="34" customHeight="1">
      <c r="A94" s="18" t="n"/>
      <c r="B94" s="18" t="n"/>
      <c r="C94" s="18" t="n"/>
      <c r="D94" s="19" t="n"/>
      <c r="E94" s="20" t="n"/>
      <c r="F94" s="15" t="n"/>
      <c r="G94" s="18" t="n"/>
      <c r="H94" s="21">
        <f>IF(OR(B94="",NOT(ISNUMBER(E94)),NOT(ISNUMBER(F94)),G94&lt;&gt;"Offen",F94&lt;=0),"",IF(OR(B94="Einzahlung",B94="Auszahlung"),IF(E94&lt;Einstellungen!$B$2,Einstellungen!$B$2,E94),""))</f>
        <v/>
      </c>
      <c r="I94" s="4">
        <f>IF(H94="","",IF(B94="Einzahlung",F94,-F94))</f>
        <v/>
      </c>
      <c r="J94" s="7">
        <f>IF(COUNTA(A94:G94)=0,"",IF(OR(A94="",B94="",C94="",D94="",E94="",F94="",G94=""),"Pflichtfeld fehlt",IF(COUNTIF($A$2:$A$201,A94)&gt;1,"Vorgangs-ID doppelt",IF(AND(B94&lt;&gt;"Einzahlung",B94&lt;&gt;"Auszahlung"),"Zahlungsart ungültig",IF(OR(NOT(ISNUMBER(E94)),NOT(ISNUMBER(F94)),F94&lt;=0),"Datum oder Betrag ungültig",IF(G94&lt;&gt;"Offen","Nicht berücksichtigt: "&amp;G94,IF(E94&lt;Einstellungen!$B$2,"Überfällig: am Vorschautag berücksichtigt",IF(E94&gt;Einstellungen!$B$3,"Nicht berücksichtigt: nach Vorschauende","Berücksichtigt"))))))))</f>
        <v/>
      </c>
      <c r="K94" s="19" t="n"/>
    </row>
    <row r="95" ht="34" customHeight="1">
      <c r="A95" s="18" t="n"/>
      <c r="B95" s="18" t="n"/>
      <c r="C95" s="18" t="n"/>
      <c r="D95" s="19" t="n"/>
      <c r="E95" s="20" t="n"/>
      <c r="F95" s="15" t="n"/>
      <c r="G95" s="18" t="n"/>
      <c r="H95" s="21">
        <f>IF(OR(B95="",NOT(ISNUMBER(E95)),NOT(ISNUMBER(F95)),G95&lt;&gt;"Offen",F95&lt;=0),"",IF(OR(B95="Einzahlung",B95="Auszahlung"),IF(E95&lt;Einstellungen!$B$2,Einstellungen!$B$2,E95),""))</f>
        <v/>
      </c>
      <c r="I95" s="4">
        <f>IF(H95="","",IF(B95="Einzahlung",F95,-F95))</f>
        <v/>
      </c>
      <c r="J95" s="7">
        <f>IF(COUNTA(A95:G95)=0,"",IF(OR(A95="",B95="",C95="",D95="",E95="",F95="",G95=""),"Pflichtfeld fehlt",IF(COUNTIF($A$2:$A$201,A95)&gt;1,"Vorgangs-ID doppelt",IF(AND(B95&lt;&gt;"Einzahlung",B95&lt;&gt;"Auszahlung"),"Zahlungsart ungültig",IF(OR(NOT(ISNUMBER(E95)),NOT(ISNUMBER(F95)),F95&lt;=0),"Datum oder Betrag ungültig",IF(G95&lt;&gt;"Offen","Nicht berücksichtigt: "&amp;G95,IF(E95&lt;Einstellungen!$B$2,"Überfällig: am Vorschautag berücksichtigt",IF(E95&gt;Einstellungen!$B$3,"Nicht berücksichtigt: nach Vorschauende","Berücksichtigt"))))))))</f>
        <v/>
      </c>
      <c r="K95" s="19" t="n"/>
    </row>
    <row r="96" ht="34" customHeight="1">
      <c r="A96" s="18" t="n"/>
      <c r="B96" s="18" t="n"/>
      <c r="C96" s="18" t="n"/>
      <c r="D96" s="19" t="n"/>
      <c r="E96" s="20" t="n"/>
      <c r="F96" s="15" t="n"/>
      <c r="G96" s="18" t="n"/>
      <c r="H96" s="21">
        <f>IF(OR(B96="",NOT(ISNUMBER(E96)),NOT(ISNUMBER(F96)),G96&lt;&gt;"Offen",F96&lt;=0),"",IF(OR(B96="Einzahlung",B96="Auszahlung"),IF(E96&lt;Einstellungen!$B$2,Einstellungen!$B$2,E96),""))</f>
        <v/>
      </c>
      <c r="I96" s="4">
        <f>IF(H96="","",IF(B96="Einzahlung",F96,-F96))</f>
        <v/>
      </c>
      <c r="J96" s="7">
        <f>IF(COUNTA(A96:G96)=0,"",IF(OR(A96="",B96="",C96="",D96="",E96="",F96="",G96=""),"Pflichtfeld fehlt",IF(COUNTIF($A$2:$A$201,A96)&gt;1,"Vorgangs-ID doppelt",IF(AND(B96&lt;&gt;"Einzahlung",B96&lt;&gt;"Auszahlung"),"Zahlungsart ungültig",IF(OR(NOT(ISNUMBER(E96)),NOT(ISNUMBER(F96)),F96&lt;=0),"Datum oder Betrag ungültig",IF(G96&lt;&gt;"Offen","Nicht berücksichtigt: "&amp;G96,IF(E96&lt;Einstellungen!$B$2,"Überfällig: am Vorschautag berücksichtigt",IF(E96&gt;Einstellungen!$B$3,"Nicht berücksichtigt: nach Vorschauende","Berücksichtigt"))))))))</f>
        <v/>
      </c>
      <c r="K96" s="19" t="n"/>
    </row>
    <row r="97" ht="34" customHeight="1">
      <c r="A97" s="18" t="n"/>
      <c r="B97" s="18" t="n"/>
      <c r="C97" s="18" t="n"/>
      <c r="D97" s="19" t="n"/>
      <c r="E97" s="20" t="n"/>
      <c r="F97" s="15" t="n"/>
      <c r="G97" s="18" t="n"/>
      <c r="H97" s="21">
        <f>IF(OR(B97="",NOT(ISNUMBER(E97)),NOT(ISNUMBER(F97)),G97&lt;&gt;"Offen",F97&lt;=0),"",IF(OR(B97="Einzahlung",B97="Auszahlung"),IF(E97&lt;Einstellungen!$B$2,Einstellungen!$B$2,E97),""))</f>
        <v/>
      </c>
      <c r="I97" s="4">
        <f>IF(H97="","",IF(B97="Einzahlung",F97,-F97))</f>
        <v/>
      </c>
      <c r="J97" s="7">
        <f>IF(COUNTA(A97:G97)=0,"",IF(OR(A97="",B97="",C97="",D97="",E97="",F97="",G97=""),"Pflichtfeld fehlt",IF(COUNTIF($A$2:$A$201,A97)&gt;1,"Vorgangs-ID doppelt",IF(AND(B97&lt;&gt;"Einzahlung",B97&lt;&gt;"Auszahlung"),"Zahlungsart ungültig",IF(OR(NOT(ISNUMBER(E97)),NOT(ISNUMBER(F97)),F97&lt;=0),"Datum oder Betrag ungültig",IF(G97&lt;&gt;"Offen","Nicht berücksichtigt: "&amp;G97,IF(E97&lt;Einstellungen!$B$2,"Überfällig: am Vorschautag berücksichtigt",IF(E97&gt;Einstellungen!$B$3,"Nicht berücksichtigt: nach Vorschauende","Berücksichtigt"))))))))</f>
        <v/>
      </c>
      <c r="K97" s="19" t="n"/>
    </row>
    <row r="98" ht="34" customHeight="1">
      <c r="A98" s="18" t="n"/>
      <c r="B98" s="18" t="n"/>
      <c r="C98" s="18" t="n"/>
      <c r="D98" s="19" t="n"/>
      <c r="E98" s="20" t="n"/>
      <c r="F98" s="15" t="n"/>
      <c r="G98" s="18" t="n"/>
      <c r="H98" s="21">
        <f>IF(OR(B98="",NOT(ISNUMBER(E98)),NOT(ISNUMBER(F98)),G98&lt;&gt;"Offen",F98&lt;=0),"",IF(OR(B98="Einzahlung",B98="Auszahlung"),IF(E98&lt;Einstellungen!$B$2,Einstellungen!$B$2,E98),""))</f>
        <v/>
      </c>
      <c r="I98" s="4">
        <f>IF(H98="","",IF(B98="Einzahlung",F98,-F98))</f>
        <v/>
      </c>
      <c r="J98" s="7">
        <f>IF(COUNTA(A98:G98)=0,"",IF(OR(A98="",B98="",C98="",D98="",E98="",F98="",G98=""),"Pflichtfeld fehlt",IF(COUNTIF($A$2:$A$201,A98)&gt;1,"Vorgangs-ID doppelt",IF(AND(B98&lt;&gt;"Einzahlung",B98&lt;&gt;"Auszahlung"),"Zahlungsart ungültig",IF(OR(NOT(ISNUMBER(E98)),NOT(ISNUMBER(F98)),F98&lt;=0),"Datum oder Betrag ungültig",IF(G98&lt;&gt;"Offen","Nicht berücksichtigt: "&amp;G98,IF(E98&lt;Einstellungen!$B$2,"Überfällig: am Vorschautag berücksichtigt",IF(E98&gt;Einstellungen!$B$3,"Nicht berücksichtigt: nach Vorschauende","Berücksichtigt"))))))))</f>
        <v/>
      </c>
      <c r="K98" s="19" t="n"/>
    </row>
    <row r="99" ht="34" customHeight="1">
      <c r="A99" s="18" t="n"/>
      <c r="B99" s="18" t="n"/>
      <c r="C99" s="18" t="n"/>
      <c r="D99" s="19" t="n"/>
      <c r="E99" s="20" t="n"/>
      <c r="F99" s="15" t="n"/>
      <c r="G99" s="18" t="n"/>
      <c r="H99" s="21">
        <f>IF(OR(B99="",NOT(ISNUMBER(E99)),NOT(ISNUMBER(F99)),G99&lt;&gt;"Offen",F99&lt;=0),"",IF(OR(B99="Einzahlung",B99="Auszahlung"),IF(E99&lt;Einstellungen!$B$2,Einstellungen!$B$2,E99),""))</f>
        <v/>
      </c>
      <c r="I99" s="4">
        <f>IF(H99="","",IF(B99="Einzahlung",F99,-F99))</f>
        <v/>
      </c>
      <c r="J99" s="7">
        <f>IF(COUNTA(A99:G99)=0,"",IF(OR(A99="",B99="",C99="",D99="",E99="",F99="",G99=""),"Pflichtfeld fehlt",IF(COUNTIF($A$2:$A$201,A99)&gt;1,"Vorgangs-ID doppelt",IF(AND(B99&lt;&gt;"Einzahlung",B99&lt;&gt;"Auszahlung"),"Zahlungsart ungültig",IF(OR(NOT(ISNUMBER(E99)),NOT(ISNUMBER(F99)),F99&lt;=0),"Datum oder Betrag ungültig",IF(G99&lt;&gt;"Offen","Nicht berücksichtigt: "&amp;G99,IF(E99&lt;Einstellungen!$B$2,"Überfällig: am Vorschautag berücksichtigt",IF(E99&gt;Einstellungen!$B$3,"Nicht berücksichtigt: nach Vorschauende","Berücksichtigt"))))))))</f>
        <v/>
      </c>
      <c r="K99" s="19" t="n"/>
    </row>
    <row r="100" ht="34" customHeight="1">
      <c r="A100" s="18" t="n"/>
      <c r="B100" s="18" t="n"/>
      <c r="C100" s="18" t="n"/>
      <c r="D100" s="19" t="n"/>
      <c r="E100" s="20" t="n"/>
      <c r="F100" s="15" t="n"/>
      <c r="G100" s="18" t="n"/>
      <c r="H100" s="21">
        <f>IF(OR(B100="",NOT(ISNUMBER(E100)),NOT(ISNUMBER(F100)),G100&lt;&gt;"Offen",F100&lt;=0),"",IF(OR(B100="Einzahlung",B100="Auszahlung"),IF(E100&lt;Einstellungen!$B$2,Einstellungen!$B$2,E100),""))</f>
        <v/>
      </c>
      <c r="I100" s="4">
        <f>IF(H100="","",IF(B100="Einzahlung",F100,-F100))</f>
        <v/>
      </c>
      <c r="J100" s="7">
        <f>IF(COUNTA(A100:G100)=0,"",IF(OR(A100="",B100="",C100="",D100="",E100="",F100="",G100=""),"Pflichtfeld fehlt",IF(COUNTIF($A$2:$A$201,A100)&gt;1,"Vorgangs-ID doppelt",IF(AND(B100&lt;&gt;"Einzahlung",B100&lt;&gt;"Auszahlung"),"Zahlungsart ungültig",IF(OR(NOT(ISNUMBER(E100)),NOT(ISNUMBER(F100)),F100&lt;=0),"Datum oder Betrag ungültig",IF(G100&lt;&gt;"Offen","Nicht berücksichtigt: "&amp;G100,IF(E100&lt;Einstellungen!$B$2,"Überfällig: am Vorschautag berücksichtigt",IF(E100&gt;Einstellungen!$B$3,"Nicht berücksichtigt: nach Vorschauende","Berücksichtigt"))))))))</f>
        <v/>
      </c>
      <c r="K100" s="19" t="n"/>
    </row>
    <row r="101" ht="34" customHeight="1">
      <c r="A101" s="18" t="n"/>
      <c r="B101" s="18" t="n"/>
      <c r="C101" s="18" t="n"/>
      <c r="D101" s="19" t="n"/>
      <c r="E101" s="20" t="n"/>
      <c r="F101" s="15" t="n"/>
      <c r="G101" s="18" t="n"/>
      <c r="H101" s="21">
        <f>IF(OR(B101="",NOT(ISNUMBER(E101)),NOT(ISNUMBER(F101)),G101&lt;&gt;"Offen",F101&lt;=0),"",IF(OR(B101="Einzahlung",B101="Auszahlung"),IF(E101&lt;Einstellungen!$B$2,Einstellungen!$B$2,E101),""))</f>
        <v/>
      </c>
      <c r="I101" s="4">
        <f>IF(H101="","",IF(B101="Einzahlung",F101,-F101))</f>
        <v/>
      </c>
      <c r="J101" s="7">
        <f>IF(COUNTA(A101:G101)=0,"",IF(OR(A101="",B101="",C101="",D101="",E101="",F101="",G101=""),"Pflichtfeld fehlt",IF(COUNTIF($A$2:$A$201,A101)&gt;1,"Vorgangs-ID doppelt",IF(AND(B101&lt;&gt;"Einzahlung",B101&lt;&gt;"Auszahlung"),"Zahlungsart ungültig",IF(OR(NOT(ISNUMBER(E101)),NOT(ISNUMBER(F101)),F101&lt;=0),"Datum oder Betrag ungültig",IF(G101&lt;&gt;"Offen","Nicht berücksichtigt: "&amp;G101,IF(E101&lt;Einstellungen!$B$2,"Überfällig: am Vorschautag berücksichtigt",IF(E101&gt;Einstellungen!$B$3,"Nicht berücksichtigt: nach Vorschauende","Berücksichtigt"))))))))</f>
        <v/>
      </c>
      <c r="K101" s="19" t="n"/>
    </row>
    <row r="102" ht="34" customHeight="1">
      <c r="A102" s="18" t="n"/>
      <c r="B102" s="18" t="n"/>
      <c r="C102" s="18" t="n"/>
      <c r="D102" s="19" t="n"/>
      <c r="E102" s="20" t="n"/>
      <c r="F102" s="15" t="n"/>
      <c r="G102" s="18" t="n"/>
      <c r="H102" s="21">
        <f>IF(OR(B102="",NOT(ISNUMBER(E102)),NOT(ISNUMBER(F102)),G102&lt;&gt;"Offen",F102&lt;=0),"",IF(OR(B102="Einzahlung",B102="Auszahlung"),IF(E102&lt;Einstellungen!$B$2,Einstellungen!$B$2,E102),""))</f>
        <v/>
      </c>
      <c r="I102" s="4">
        <f>IF(H102="","",IF(B102="Einzahlung",F102,-F102))</f>
        <v/>
      </c>
      <c r="J102" s="7">
        <f>IF(COUNTA(A102:G102)=0,"",IF(OR(A102="",B102="",C102="",D102="",E102="",F102="",G102=""),"Pflichtfeld fehlt",IF(COUNTIF($A$2:$A$201,A102)&gt;1,"Vorgangs-ID doppelt",IF(AND(B102&lt;&gt;"Einzahlung",B102&lt;&gt;"Auszahlung"),"Zahlungsart ungültig",IF(OR(NOT(ISNUMBER(E102)),NOT(ISNUMBER(F102)),F102&lt;=0),"Datum oder Betrag ungültig",IF(G102&lt;&gt;"Offen","Nicht berücksichtigt: "&amp;G102,IF(E102&lt;Einstellungen!$B$2,"Überfällig: am Vorschautag berücksichtigt",IF(E102&gt;Einstellungen!$B$3,"Nicht berücksichtigt: nach Vorschauende","Berücksichtigt"))))))))</f>
        <v/>
      </c>
      <c r="K102" s="19" t="n"/>
    </row>
    <row r="103" ht="34" customHeight="1">
      <c r="A103" s="18" t="n"/>
      <c r="B103" s="18" t="n"/>
      <c r="C103" s="18" t="n"/>
      <c r="D103" s="19" t="n"/>
      <c r="E103" s="20" t="n"/>
      <c r="F103" s="15" t="n"/>
      <c r="G103" s="18" t="n"/>
      <c r="H103" s="21">
        <f>IF(OR(B103="",NOT(ISNUMBER(E103)),NOT(ISNUMBER(F103)),G103&lt;&gt;"Offen",F103&lt;=0),"",IF(OR(B103="Einzahlung",B103="Auszahlung"),IF(E103&lt;Einstellungen!$B$2,Einstellungen!$B$2,E103),""))</f>
        <v/>
      </c>
      <c r="I103" s="4">
        <f>IF(H103="","",IF(B103="Einzahlung",F103,-F103))</f>
        <v/>
      </c>
      <c r="J103" s="7">
        <f>IF(COUNTA(A103:G103)=0,"",IF(OR(A103="",B103="",C103="",D103="",E103="",F103="",G103=""),"Pflichtfeld fehlt",IF(COUNTIF($A$2:$A$201,A103)&gt;1,"Vorgangs-ID doppelt",IF(AND(B103&lt;&gt;"Einzahlung",B103&lt;&gt;"Auszahlung"),"Zahlungsart ungültig",IF(OR(NOT(ISNUMBER(E103)),NOT(ISNUMBER(F103)),F103&lt;=0),"Datum oder Betrag ungültig",IF(G103&lt;&gt;"Offen","Nicht berücksichtigt: "&amp;G103,IF(E103&lt;Einstellungen!$B$2,"Überfällig: am Vorschautag berücksichtigt",IF(E103&gt;Einstellungen!$B$3,"Nicht berücksichtigt: nach Vorschauende","Berücksichtigt"))))))))</f>
        <v/>
      </c>
      <c r="K103" s="19" t="n"/>
    </row>
    <row r="104" ht="34" customHeight="1">
      <c r="A104" s="18" t="n"/>
      <c r="B104" s="18" t="n"/>
      <c r="C104" s="18" t="n"/>
      <c r="D104" s="19" t="n"/>
      <c r="E104" s="20" t="n"/>
      <c r="F104" s="15" t="n"/>
      <c r="G104" s="18" t="n"/>
      <c r="H104" s="21">
        <f>IF(OR(B104="",NOT(ISNUMBER(E104)),NOT(ISNUMBER(F104)),G104&lt;&gt;"Offen",F104&lt;=0),"",IF(OR(B104="Einzahlung",B104="Auszahlung"),IF(E104&lt;Einstellungen!$B$2,Einstellungen!$B$2,E104),""))</f>
        <v/>
      </c>
      <c r="I104" s="4">
        <f>IF(H104="","",IF(B104="Einzahlung",F104,-F104))</f>
        <v/>
      </c>
      <c r="J104" s="7">
        <f>IF(COUNTA(A104:G104)=0,"",IF(OR(A104="",B104="",C104="",D104="",E104="",F104="",G104=""),"Pflichtfeld fehlt",IF(COUNTIF($A$2:$A$201,A104)&gt;1,"Vorgangs-ID doppelt",IF(AND(B104&lt;&gt;"Einzahlung",B104&lt;&gt;"Auszahlung"),"Zahlungsart ungültig",IF(OR(NOT(ISNUMBER(E104)),NOT(ISNUMBER(F104)),F104&lt;=0),"Datum oder Betrag ungültig",IF(G104&lt;&gt;"Offen","Nicht berücksichtigt: "&amp;G104,IF(E104&lt;Einstellungen!$B$2,"Überfällig: am Vorschautag berücksichtigt",IF(E104&gt;Einstellungen!$B$3,"Nicht berücksichtigt: nach Vorschauende","Berücksichtigt"))))))))</f>
        <v/>
      </c>
      <c r="K104" s="19" t="n"/>
    </row>
    <row r="105" ht="34" customHeight="1">
      <c r="A105" s="18" t="n"/>
      <c r="B105" s="18" t="n"/>
      <c r="C105" s="18" t="n"/>
      <c r="D105" s="19" t="n"/>
      <c r="E105" s="20" t="n"/>
      <c r="F105" s="15" t="n"/>
      <c r="G105" s="18" t="n"/>
      <c r="H105" s="21">
        <f>IF(OR(B105="",NOT(ISNUMBER(E105)),NOT(ISNUMBER(F105)),G105&lt;&gt;"Offen",F105&lt;=0),"",IF(OR(B105="Einzahlung",B105="Auszahlung"),IF(E105&lt;Einstellungen!$B$2,Einstellungen!$B$2,E105),""))</f>
        <v/>
      </c>
      <c r="I105" s="4">
        <f>IF(H105="","",IF(B105="Einzahlung",F105,-F105))</f>
        <v/>
      </c>
      <c r="J105" s="7">
        <f>IF(COUNTA(A105:G105)=0,"",IF(OR(A105="",B105="",C105="",D105="",E105="",F105="",G105=""),"Pflichtfeld fehlt",IF(COUNTIF($A$2:$A$201,A105)&gt;1,"Vorgangs-ID doppelt",IF(AND(B105&lt;&gt;"Einzahlung",B105&lt;&gt;"Auszahlung"),"Zahlungsart ungültig",IF(OR(NOT(ISNUMBER(E105)),NOT(ISNUMBER(F105)),F105&lt;=0),"Datum oder Betrag ungültig",IF(G105&lt;&gt;"Offen","Nicht berücksichtigt: "&amp;G105,IF(E105&lt;Einstellungen!$B$2,"Überfällig: am Vorschautag berücksichtigt",IF(E105&gt;Einstellungen!$B$3,"Nicht berücksichtigt: nach Vorschauende","Berücksichtigt"))))))))</f>
        <v/>
      </c>
      <c r="K105" s="19" t="n"/>
    </row>
    <row r="106" ht="34" customHeight="1">
      <c r="A106" s="18" t="n"/>
      <c r="B106" s="18" t="n"/>
      <c r="C106" s="18" t="n"/>
      <c r="D106" s="19" t="n"/>
      <c r="E106" s="20" t="n"/>
      <c r="F106" s="15" t="n"/>
      <c r="G106" s="18" t="n"/>
      <c r="H106" s="21">
        <f>IF(OR(B106="",NOT(ISNUMBER(E106)),NOT(ISNUMBER(F106)),G106&lt;&gt;"Offen",F106&lt;=0),"",IF(OR(B106="Einzahlung",B106="Auszahlung"),IF(E106&lt;Einstellungen!$B$2,Einstellungen!$B$2,E106),""))</f>
        <v/>
      </c>
      <c r="I106" s="4">
        <f>IF(H106="","",IF(B106="Einzahlung",F106,-F106))</f>
        <v/>
      </c>
      <c r="J106" s="7">
        <f>IF(COUNTA(A106:G106)=0,"",IF(OR(A106="",B106="",C106="",D106="",E106="",F106="",G106=""),"Pflichtfeld fehlt",IF(COUNTIF($A$2:$A$201,A106)&gt;1,"Vorgangs-ID doppelt",IF(AND(B106&lt;&gt;"Einzahlung",B106&lt;&gt;"Auszahlung"),"Zahlungsart ungültig",IF(OR(NOT(ISNUMBER(E106)),NOT(ISNUMBER(F106)),F106&lt;=0),"Datum oder Betrag ungültig",IF(G106&lt;&gt;"Offen","Nicht berücksichtigt: "&amp;G106,IF(E106&lt;Einstellungen!$B$2,"Überfällig: am Vorschautag berücksichtigt",IF(E106&gt;Einstellungen!$B$3,"Nicht berücksichtigt: nach Vorschauende","Berücksichtigt"))))))))</f>
        <v/>
      </c>
      <c r="K106" s="19" t="n"/>
    </row>
    <row r="107" ht="34" customHeight="1">
      <c r="A107" s="18" t="n"/>
      <c r="B107" s="18" t="n"/>
      <c r="C107" s="18" t="n"/>
      <c r="D107" s="19" t="n"/>
      <c r="E107" s="20" t="n"/>
      <c r="F107" s="15" t="n"/>
      <c r="G107" s="18" t="n"/>
      <c r="H107" s="21">
        <f>IF(OR(B107="",NOT(ISNUMBER(E107)),NOT(ISNUMBER(F107)),G107&lt;&gt;"Offen",F107&lt;=0),"",IF(OR(B107="Einzahlung",B107="Auszahlung"),IF(E107&lt;Einstellungen!$B$2,Einstellungen!$B$2,E107),""))</f>
        <v/>
      </c>
      <c r="I107" s="4">
        <f>IF(H107="","",IF(B107="Einzahlung",F107,-F107))</f>
        <v/>
      </c>
      <c r="J107" s="7">
        <f>IF(COUNTA(A107:G107)=0,"",IF(OR(A107="",B107="",C107="",D107="",E107="",F107="",G107=""),"Pflichtfeld fehlt",IF(COUNTIF($A$2:$A$201,A107)&gt;1,"Vorgangs-ID doppelt",IF(AND(B107&lt;&gt;"Einzahlung",B107&lt;&gt;"Auszahlung"),"Zahlungsart ungültig",IF(OR(NOT(ISNUMBER(E107)),NOT(ISNUMBER(F107)),F107&lt;=0),"Datum oder Betrag ungültig",IF(G107&lt;&gt;"Offen","Nicht berücksichtigt: "&amp;G107,IF(E107&lt;Einstellungen!$B$2,"Überfällig: am Vorschautag berücksichtigt",IF(E107&gt;Einstellungen!$B$3,"Nicht berücksichtigt: nach Vorschauende","Berücksichtigt"))))))))</f>
        <v/>
      </c>
      <c r="K107" s="19" t="n"/>
    </row>
    <row r="108" ht="34" customHeight="1">
      <c r="A108" s="18" t="n"/>
      <c r="B108" s="18" t="n"/>
      <c r="C108" s="18" t="n"/>
      <c r="D108" s="19" t="n"/>
      <c r="E108" s="20" t="n"/>
      <c r="F108" s="15" t="n"/>
      <c r="G108" s="18" t="n"/>
      <c r="H108" s="21">
        <f>IF(OR(B108="",NOT(ISNUMBER(E108)),NOT(ISNUMBER(F108)),G108&lt;&gt;"Offen",F108&lt;=0),"",IF(OR(B108="Einzahlung",B108="Auszahlung"),IF(E108&lt;Einstellungen!$B$2,Einstellungen!$B$2,E108),""))</f>
        <v/>
      </c>
      <c r="I108" s="4">
        <f>IF(H108="","",IF(B108="Einzahlung",F108,-F108))</f>
        <v/>
      </c>
      <c r="J108" s="7">
        <f>IF(COUNTA(A108:G108)=0,"",IF(OR(A108="",B108="",C108="",D108="",E108="",F108="",G108=""),"Pflichtfeld fehlt",IF(COUNTIF($A$2:$A$201,A108)&gt;1,"Vorgangs-ID doppelt",IF(AND(B108&lt;&gt;"Einzahlung",B108&lt;&gt;"Auszahlung"),"Zahlungsart ungültig",IF(OR(NOT(ISNUMBER(E108)),NOT(ISNUMBER(F108)),F108&lt;=0),"Datum oder Betrag ungültig",IF(G108&lt;&gt;"Offen","Nicht berücksichtigt: "&amp;G108,IF(E108&lt;Einstellungen!$B$2,"Überfällig: am Vorschautag berücksichtigt",IF(E108&gt;Einstellungen!$B$3,"Nicht berücksichtigt: nach Vorschauende","Berücksichtigt"))))))))</f>
        <v/>
      </c>
      <c r="K108" s="19" t="n"/>
    </row>
    <row r="109" ht="34" customHeight="1">
      <c r="A109" s="18" t="n"/>
      <c r="B109" s="18" t="n"/>
      <c r="C109" s="18" t="n"/>
      <c r="D109" s="19" t="n"/>
      <c r="E109" s="20" t="n"/>
      <c r="F109" s="15" t="n"/>
      <c r="G109" s="18" t="n"/>
      <c r="H109" s="21">
        <f>IF(OR(B109="",NOT(ISNUMBER(E109)),NOT(ISNUMBER(F109)),G109&lt;&gt;"Offen",F109&lt;=0),"",IF(OR(B109="Einzahlung",B109="Auszahlung"),IF(E109&lt;Einstellungen!$B$2,Einstellungen!$B$2,E109),""))</f>
        <v/>
      </c>
      <c r="I109" s="4">
        <f>IF(H109="","",IF(B109="Einzahlung",F109,-F109))</f>
        <v/>
      </c>
      <c r="J109" s="7">
        <f>IF(COUNTA(A109:G109)=0,"",IF(OR(A109="",B109="",C109="",D109="",E109="",F109="",G109=""),"Pflichtfeld fehlt",IF(COUNTIF($A$2:$A$201,A109)&gt;1,"Vorgangs-ID doppelt",IF(AND(B109&lt;&gt;"Einzahlung",B109&lt;&gt;"Auszahlung"),"Zahlungsart ungültig",IF(OR(NOT(ISNUMBER(E109)),NOT(ISNUMBER(F109)),F109&lt;=0),"Datum oder Betrag ungültig",IF(G109&lt;&gt;"Offen","Nicht berücksichtigt: "&amp;G109,IF(E109&lt;Einstellungen!$B$2,"Überfällig: am Vorschautag berücksichtigt",IF(E109&gt;Einstellungen!$B$3,"Nicht berücksichtigt: nach Vorschauende","Berücksichtigt"))))))))</f>
        <v/>
      </c>
      <c r="K109" s="19" t="n"/>
    </row>
    <row r="110" ht="34" customHeight="1">
      <c r="A110" s="18" t="n"/>
      <c r="B110" s="18" t="n"/>
      <c r="C110" s="18" t="n"/>
      <c r="D110" s="19" t="n"/>
      <c r="E110" s="20" t="n"/>
      <c r="F110" s="15" t="n"/>
      <c r="G110" s="18" t="n"/>
      <c r="H110" s="21">
        <f>IF(OR(B110="",NOT(ISNUMBER(E110)),NOT(ISNUMBER(F110)),G110&lt;&gt;"Offen",F110&lt;=0),"",IF(OR(B110="Einzahlung",B110="Auszahlung"),IF(E110&lt;Einstellungen!$B$2,Einstellungen!$B$2,E110),""))</f>
        <v/>
      </c>
      <c r="I110" s="4">
        <f>IF(H110="","",IF(B110="Einzahlung",F110,-F110))</f>
        <v/>
      </c>
      <c r="J110" s="7">
        <f>IF(COUNTA(A110:G110)=0,"",IF(OR(A110="",B110="",C110="",D110="",E110="",F110="",G110=""),"Pflichtfeld fehlt",IF(COUNTIF($A$2:$A$201,A110)&gt;1,"Vorgangs-ID doppelt",IF(AND(B110&lt;&gt;"Einzahlung",B110&lt;&gt;"Auszahlung"),"Zahlungsart ungültig",IF(OR(NOT(ISNUMBER(E110)),NOT(ISNUMBER(F110)),F110&lt;=0),"Datum oder Betrag ungültig",IF(G110&lt;&gt;"Offen","Nicht berücksichtigt: "&amp;G110,IF(E110&lt;Einstellungen!$B$2,"Überfällig: am Vorschautag berücksichtigt",IF(E110&gt;Einstellungen!$B$3,"Nicht berücksichtigt: nach Vorschauende","Berücksichtigt"))))))))</f>
        <v/>
      </c>
      <c r="K110" s="19" t="n"/>
    </row>
    <row r="111" ht="34" customHeight="1">
      <c r="A111" s="18" t="n"/>
      <c r="B111" s="18" t="n"/>
      <c r="C111" s="18" t="n"/>
      <c r="D111" s="19" t="n"/>
      <c r="E111" s="20" t="n"/>
      <c r="F111" s="15" t="n"/>
      <c r="G111" s="18" t="n"/>
      <c r="H111" s="21">
        <f>IF(OR(B111="",NOT(ISNUMBER(E111)),NOT(ISNUMBER(F111)),G111&lt;&gt;"Offen",F111&lt;=0),"",IF(OR(B111="Einzahlung",B111="Auszahlung"),IF(E111&lt;Einstellungen!$B$2,Einstellungen!$B$2,E111),""))</f>
        <v/>
      </c>
      <c r="I111" s="4">
        <f>IF(H111="","",IF(B111="Einzahlung",F111,-F111))</f>
        <v/>
      </c>
      <c r="J111" s="7">
        <f>IF(COUNTA(A111:G111)=0,"",IF(OR(A111="",B111="",C111="",D111="",E111="",F111="",G111=""),"Pflichtfeld fehlt",IF(COUNTIF($A$2:$A$201,A111)&gt;1,"Vorgangs-ID doppelt",IF(AND(B111&lt;&gt;"Einzahlung",B111&lt;&gt;"Auszahlung"),"Zahlungsart ungültig",IF(OR(NOT(ISNUMBER(E111)),NOT(ISNUMBER(F111)),F111&lt;=0),"Datum oder Betrag ungültig",IF(G111&lt;&gt;"Offen","Nicht berücksichtigt: "&amp;G111,IF(E111&lt;Einstellungen!$B$2,"Überfällig: am Vorschautag berücksichtigt",IF(E111&gt;Einstellungen!$B$3,"Nicht berücksichtigt: nach Vorschauende","Berücksichtigt"))))))))</f>
        <v/>
      </c>
      <c r="K111" s="19" t="n"/>
    </row>
    <row r="112" ht="34" customHeight="1">
      <c r="A112" s="18" t="n"/>
      <c r="B112" s="18" t="n"/>
      <c r="C112" s="18" t="n"/>
      <c r="D112" s="19" t="n"/>
      <c r="E112" s="20" t="n"/>
      <c r="F112" s="15" t="n"/>
      <c r="G112" s="18" t="n"/>
      <c r="H112" s="21">
        <f>IF(OR(B112="",NOT(ISNUMBER(E112)),NOT(ISNUMBER(F112)),G112&lt;&gt;"Offen",F112&lt;=0),"",IF(OR(B112="Einzahlung",B112="Auszahlung"),IF(E112&lt;Einstellungen!$B$2,Einstellungen!$B$2,E112),""))</f>
        <v/>
      </c>
      <c r="I112" s="4">
        <f>IF(H112="","",IF(B112="Einzahlung",F112,-F112))</f>
        <v/>
      </c>
      <c r="J112" s="7">
        <f>IF(COUNTA(A112:G112)=0,"",IF(OR(A112="",B112="",C112="",D112="",E112="",F112="",G112=""),"Pflichtfeld fehlt",IF(COUNTIF($A$2:$A$201,A112)&gt;1,"Vorgangs-ID doppelt",IF(AND(B112&lt;&gt;"Einzahlung",B112&lt;&gt;"Auszahlung"),"Zahlungsart ungültig",IF(OR(NOT(ISNUMBER(E112)),NOT(ISNUMBER(F112)),F112&lt;=0),"Datum oder Betrag ungültig",IF(G112&lt;&gt;"Offen","Nicht berücksichtigt: "&amp;G112,IF(E112&lt;Einstellungen!$B$2,"Überfällig: am Vorschautag berücksichtigt",IF(E112&gt;Einstellungen!$B$3,"Nicht berücksichtigt: nach Vorschauende","Berücksichtigt"))))))))</f>
        <v/>
      </c>
      <c r="K112" s="19" t="n"/>
    </row>
    <row r="113" ht="34" customHeight="1">
      <c r="A113" s="18" t="n"/>
      <c r="B113" s="18" t="n"/>
      <c r="C113" s="18" t="n"/>
      <c r="D113" s="19" t="n"/>
      <c r="E113" s="20" t="n"/>
      <c r="F113" s="15" t="n"/>
      <c r="G113" s="18" t="n"/>
      <c r="H113" s="21">
        <f>IF(OR(B113="",NOT(ISNUMBER(E113)),NOT(ISNUMBER(F113)),G113&lt;&gt;"Offen",F113&lt;=0),"",IF(OR(B113="Einzahlung",B113="Auszahlung"),IF(E113&lt;Einstellungen!$B$2,Einstellungen!$B$2,E113),""))</f>
        <v/>
      </c>
      <c r="I113" s="4">
        <f>IF(H113="","",IF(B113="Einzahlung",F113,-F113))</f>
        <v/>
      </c>
      <c r="J113" s="7">
        <f>IF(COUNTA(A113:G113)=0,"",IF(OR(A113="",B113="",C113="",D113="",E113="",F113="",G113=""),"Pflichtfeld fehlt",IF(COUNTIF($A$2:$A$201,A113)&gt;1,"Vorgangs-ID doppelt",IF(AND(B113&lt;&gt;"Einzahlung",B113&lt;&gt;"Auszahlung"),"Zahlungsart ungültig",IF(OR(NOT(ISNUMBER(E113)),NOT(ISNUMBER(F113)),F113&lt;=0),"Datum oder Betrag ungültig",IF(G113&lt;&gt;"Offen","Nicht berücksichtigt: "&amp;G113,IF(E113&lt;Einstellungen!$B$2,"Überfällig: am Vorschautag berücksichtigt",IF(E113&gt;Einstellungen!$B$3,"Nicht berücksichtigt: nach Vorschauende","Berücksichtigt"))))))))</f>
        <v/>
      </c>
      <c r="K113" s="19" t="n"/>
    </row>
    <row r="114" ht="34" customHeight="1">
      <c r="A114" s="18" t="n"/>
      <c r="B114" s="18" t="n"/>
      <c r="C114" s="18" t="n"/>
      <c r="D114" s="19" t="n"/>
      <c r="E114" s="20" t="n"/>
      <c r="F114" s="15" t="n"/>
      <c r="G114" s="18" t="n"/>
      <c r="H114" s="21">
        <f>IF(OR(B114="",NOT(ISNUMBER(E114)),NOT(ISNUMBER(F114)),G114&lt;&gt;"Offen",F114&lt;=0),"",IF(OR(B114="Einzahlung",B114="Auszahlung"),IF(E114&lt;Einstellungen!$B$2,Einstellungen!$B$2,E114),""))</f>
        <v/>
      </c>
      <c r="I114" s="4">
        <f>IF(H114="","",IF(B114="Einzahlung",F114,-F114))</f>
        <v/>
      </c>
      <c r="J114" s="7">
        <f>IF(COUNTA(A114:G114)=0,"",IF(OR(A114="",B114="",C114="",D114="",E114="",F114="",G114=""),"Pflichtfeld fehlt",IF(COUNTIF($A$2:$A$201,A114)&gt;1,"Vorgangs-ID doppelt",IF(AND(B114&lt;&gt;"Einzahlung",B114&lt;&gt;"Auszahlung"),"Zahlungsart ungültig",IF(OR(NOT(ISNUMBER(E114)),NOT(ISNUMBER(F114)),F114&lt;=0),"Datum oder Betrag ungültig",IF(G114&lt;&gt;"Offen","Nicht berücksichtigt: "&amp;G114,IF(E114&lt;Einstellungen!$B$2,"Überfällig: am Vorschautag berücksichtigt",IF(E114&gt;Einstellungen!$B$3,"Nicht berücksichtigt: nach Vorschauende","Berücksichtigt"))))))))</f>
        <v/>
      </c>
      <c r="K114" s="19" t="n"/>
    </row>
    <row r="115" ht="34" customHeight="1">
      <c r="A115" s="18" t="n"/>
      <c r="B115" s="18" t="n"/>
      <c r="C115" s="18" t="n"/>
      <c r="D115" s="19" t="n"/>
      <c r="E115" s="20" t="n"/>
      <c r="F115" s="15" t="n"/>
      <c r="G115" s="18" t="n"/>
      <c r="H115" s="21">
        <f>IF(OR(B115="",NOT(ISNUMBER(E115)),NOT(ISNUMBER(F115)),G115&lt;&gt;"Offen",F115&lt;=0),"",IF(OR(B115="Einzahlung",B115="Auszahlung"),IF(E115&lt;Einstellungen!$B$2,Einstellungen!$B$2,E115),""))</f>
        <v/>
      </c>
      <c r="I115" s="4">
        <f>IF(H115="","",IF(B115="Einzahlung",F115,-F115))</f>
        <v/>
      </c>
      <c r="J115" s="7">
        <f>IF(COUNTA(A115:G115)=0,"",IF(OR(A115="",B115="",C115="",D115="",E115="",F115="",G115=""),"Pflichtfeld fehlt",IF(COUNTIF($A$2:$A$201,A115)&gt;1,"Vorgangs-ID doppelt",IF(AND(B115&lt;&gt;"Einzahlung",B115&lt;&gt;"Auszahlung"),"Zahlungsart ungültig",IF(OR(NOT(ISNUMBER(E115)),NOT(ISNUMBER(F115)),F115&lt;=0),"Datum oder Betrag ungültig",IF(G115&lt;&gt;"Offen","Nicht berücksichtigt: "&amp;G115,IF(E115&lt;Einstellungen!$B$2,"Überfällig: am Vorschautag berücksichtigt",IF(E115&gt;Einstellungen!$B$3,"Nicht berücksichtigt: nach Vorschauende","Berücksichtigt"))))))))</f>
        <v/>
      </c>
      <c r="K115" s="19" t="n"/>
    </row>
    <row r="116" ht="34" customHeight="1">
      <c r="A116" s="18" t="n"/>
      <c r="B116" s="18" t="n"/>
      <c r="C116" s="18" t="n"/>
      <c r="D116" s="19" t="n"/>
      <c r="E116" s="20" t="n"/>
      <c r="F116" s="15" t="n"/>
      <c r="G116" s="18" t="n"/>
      <c r="H116" s="21">
        <f>IF(OR(B116="",NOT(ISNUMBER(E116)),NOT(ISNUMBER(F116)),G116&lt;&gt;"Offen",F116&lt;=0),"",IF(OR(B116="Einzahlung",B116="Auszahlung"),IF(E116&lt;Einstellungen!$B$2,Einstellungen!$B$2,E116),""))</f>
        <v/>
      </c>
      <c r="I116" s="4">
        <f>IF(H116="","",IF(B116="Einzahlung",F116,-F116))</f>
        <v/>
      </c>
      <c r="J116" s="7">
        <f>IF(COUNTA(A116:G116)=0,"",IF(OR(A116="",B116="",C116="",D116="",E116="",F116="",G116=""),"Pflichtfeld fehlt",IF(COUNTIF($A$2:$A$201,A116)&gt;1,"Vorgangs-ID doppelt",IF(AND(B116&lt;&gt;"Einzahlung",B116&lt;&gt;"Auszahlung"),"Zahlungsart ungültig",IF(OR(NOT(ISNUMBER(E116)),NOT(ISNUMBER(F116)),F116&lt;=0),"Datum oder Betrag ungültig",IF(G116&lt;&gt;"Offen","Nicht berücksichtigt: "&amp;G116,IF(E116&lt;Einstellungen!$B$2,"Überfällig: am Vorschautag berücksichtigt",IF(E116&gt;Einstellungen!$B$3,"Nicht berücksichtigt: nach Vorschauende","Berücksichtigt"))))))))</f>
        <v/>
      </c>
      <c r="K116" s="19" t="n"/>
    </row>
    <row r="117" ht="34" customHeight="1">
      <c r="A117" s="18" t="n"/>
      <c r="B117" s="18" t="n"/>
      <c r="C117" s="18" t="n"/>
      <c r="D117" s="19" t="n"/>
      <c r="E117" s="20" t="n"/>
      <c r="F117" s="15" t="n"/>
      <c r="G117" s="18" t="n"/>
      <c r="H117" s="21">
        <f>IF(OR(B117="",NOT(ISNUMBER(E117)),NOT(ISNUMBER(F117)),G117&lt;&gt;"Offen",F117&lt;=0),"",IF(OR(B117="Einzahlung",B117="Auszahlung"),IF(E117&lt;Einstellungen!$B$2,Einstellungen!$B$2,E117),""))</f>
        <v/>
      </c>
      <c r="I117" s="4">
        <f>IF(H117="","",IF(B117="Einzahlung",F117,-F117))</f>
        <v/>
      </c>
      <c r="J117" s="7">
        <f>IF(COUNTA(A117:G117)=0,"",IF(OR(A117="",B117="",C117="",D117="",E117="",F117="",G117=""),"Pflichtfeld fehlt",IF(COUNTIF($A$2:$A$201,A117)&gt;1,"Vorgangs-ID doppelt",IF(AND(B117&lt;&gt;"Einzahlung",B117&lt;&gt;"Auszahlung"),"Zahlungsart ungültig",IF(OR(NOT(ISNUMBER(E117)),NOT(ISNUMBER(F117)),F117&lt;=0),"Datum oder Betrag ungültig",IF(G117&lt;&gt;"Offen","Nicht berücksichtigt: "&amp;G117,IF(E117&lt;Einstellungen!$B$2,"Überfällig: am Vorschautag berücksichtigt",IF(E117&gt;Einstellungen!$B$3,"Nicht berücksichtigt: nach Vorschauende","Berücksichtigt"))))))))</f>
        <v/>
      </c>
      <c r="K117" s="19" t="n"/>
    </row>
    <row r="118" ht="34" customHeight="1">
      <c r="A118" s="18" t="n"/>
      <c r="B118" s="18" t="n"/>
      <c r="C118" s="18" t="n"/>
      <c r="D118" s="19" t="n"/>
      <c r="E118" s="20" t="n"/>
      <c r="F118" s="15" t="n"/>
      <c r="G118" s="18" t="n"/>
      <c r="H118" s="21">
        <f>IF(OR(B118="",NOT(ISNUMBER(E118)),NOT(ISNUMBER(F118)),G118&lt;&gt;"Offen",F118&lt;=0),"",IF(OR(B118="Einzahlung",B118="Auszahlung"),IF(E118&lt;Einstellungen!$B$2,Einstellungen!$B$2,E118),""))</f>
        <v/>
      </c>
      <c r="I118" s="4">
        <f>IF(H118="","",IF(B118="Einzahlung",F118,-F118))</f>
        <v/>
      </c>
      <c r="J118" s="7">
        <f>IF(COUNTA(A118:G118)=0,"",IF(OR(A118="",B118="",C118="",D118="",E118="",F118="",G118=""),"Pflichtfeld fehlt",IF(COUNTIF($A$2:$A$201,A118)&gt;1,"Vorgangs-ID doppelt",IF(AND(B118&lt;&gt;"Einzahlung",B118&lt;&gt;"Auszahlung"),"Zahlungsart ungültig",IF(OR(NOT(ISNUMBER(E118)),NOT(ISNUMBER(F118)),F118&lt;=0),"Datum oder Betrag ungültig",IF(G118&lt;&gt;"Offen","Nicht berücksichtigt: "&amp;G118,IF(E118&lt;Einstellungen!$B$2,"Überfällig: am Vorschautag berücksichtigt",IF(E118&gt;Einstellungen!$B$3,"Nicht berücksichtigt: nach Vorschauende","Berücksichtigt"))))))))</f>
        <v/>
      </c>
      <c r="K118" s="19" t="n"/>
    </row>
    <row r="119" ht="34" customHeight="1">
      <c r="A119" s="18" t="n"/>
      <c r="B119" s="18" t="n"/>
      <c r="C119" s="18" t="n"/>
      <c r="D119" s="19" t="n"/>
      <c r="E119" s="20" t="n"/>
      <c r="F119" s="15" t="n"/>
      <c r="G119" s="18" t="n"/>
      <c r="H119" s="21">
        <f>IF(OR(B119="",NOT(ISNUMBER(E119)),NOT(ISNUMBER(F119)),G119&lt;&gt;"Offen",F119&lt;=0),"",IF(OR(B119="Einzahlung",B119="Auszahlung"),IF(E119&lt;Einstellungen!$B$2,Einstellungen!$B$2,E119),""))</f>
        <v/>
      </c>
      <c r="I119" s="4">
        <f>IF(H119="","",IF(B119="Einzahlung",F119,-F119))</f>
        <v/>
      </c>
      <c r="J119" s="7">
        <f>IF(COUNTA(A119:G119)=0,"",IF(OR(A119="",B119="",C119="",D119="",E119="",F119="",G119=""),"Pflichtfeld fehlt",IF(COUNTIF($A$2:$A$201,A119)&gt;1,"Vorgangs-ID doppelt",IF(AND(B119&lt;&gt;"Einzahlung",B119&lt;&gt;"Auszahlung"),"Zahlungsart ungültig",IF(OR(NOT(ISNUMBER(E119)),NOT(ISNUMBER(F119)),F119&lt;=0),"Datum oder Betrag ungültig",IF(G119&lt;&gt;"Offen","Nicht berücksichtigt: "&amp;G119,IF(E119&lt;Einstellungen!$B$2,"Überfällig: am Vorschautag berücksichtigt",IF(E119&gt;Einstellungen!$B$3,"Nicht berücksichtigt: nach Vorschauende","Berücksichtigt"))))))))</f>
        <v/>
      </c>
      <c r="K119" s="19" t="n"/>
    </row>
    <row r="120" ht="34" customHeight="1">
      <c r="A120" s="18" t="n"/>
      <c r="B120" s="18" t="n"/>
      <c r="C120" s="18" t="n"/>
      <c r="D120" s="19" t="n"/>
      <c r="E120" s="20" t="n"/>
      <c r="F120" s="15" t="n"/>
      <c r="G120" s="18" t="n"/>
      <c r="H120" s="21">
        <f>IF(OR(B120="",NOT(ISNUMBER(E120)),NOT(ISNUMBER(F120)),G120&lt;&gt;"Offen",F120&lt;=0),"",IF(OR(B120="Einzahlung",B120="Auszahlung"),IF(E120&lt;Einstellungen!$B$2,Einstellungen!$B$2,E120),""))</f>
        <v/>
      </c>
      <c r="I120" s="4">
        <f>IF(H120="","",IF(B120="Einzahlung",F120,-F120))</f>
        <v/>
      </c>
      <c r="J120" s="7">
        <f>IF(COUNTA(A120:G120)=0,"",IF(OR(A120="",B120="",C120="",D120="",E120="",F120="",G120=""),"Pflichtfeld fehlt",IF(COUNTIF($A$2:$A$201,A120)&gt;1,"Vorgangs-ID doppelt",IF(AND(B120&lt;&gt;"Einzahlung",B120&lt;&gt;"Auszahlung"),"Zahlungsart ungültig",IF(OR(NOT(ISNUMBER(E120)),NOT(ISNUMBER(F120)),F120&lt;=0),"Datum oder Betrag ungültig",IF(G120&lt;&gt;"Offen","Nicht berücksichtigt: "&amp;G120,IF(E120&lt;Einstellungen!$B$2,"Überfällig: am Vorschautag berücksichtigt",IF(E120&gt;Einstellungen!$B$3,"Nicht berücksichtigt: nach Vorschauende","Berücksichtigt"))))))))</f>
        <v/>
      </c>
      <c r="K120" s="19" t="n"/>
    </row>
    <row r="121" ht="34" customHeight="1">
      <c r="A121" s="18" t="n"/>
      <c r="B121" s="18" t="n"/>
      <c r="C121" s="18" t="n"/>
      <c r="D121" s="19" t="n"/>
      <c r="E121" s="20" t="n"/>
      <c r="F121" s="15" t="n"/>
      <c r="G121" s="18" t="n"/>
      <c r="H121" s="21">
        <f>IF(OR(B121="",NOT(ISNUMBER(E121)),NOT(ISNUMBER(F121)),G121&lt;&gt;"Offen",F121&lt;=0),"",IF(OR(B121="Einzahlung",B121="Auszahlung"),IF(E121&lt;Einstellungen!$B$2,Einstellungen!$B$2,E121),""))</f>
        <v/>
      </c>
      <c r="I121" s="4">
        <f>IF(H121="","",IF(B121="Einzahlung",F121,-F121))</f>
        <v/>
      </c>
      <c r="J121" s="7">
        <f>IF(COUNTA(A121:G121)=0,"",IF(OR(A121="",B121="",C121="",D121="",E121="",F121="",G121=""),"Pflichtfeld fehlt",IF(COUNTIF($A$2:$A$201,A121)&gt;1,"Vorgangs-ID doppelt",IF(AND(B121&lt;&gt;"Einzahlung",B121&lt;&gt;"Auszahlung"),"Zahlungsart ungültig",IF(OR(NOT(ISNUMBER(E121)),NOT(ISNUMBER(F121)),F121&lt;=0),"Datum oder Betrag ungültig",IF(G121&lt;&gt;"Offen","Nicht berücksichtigt: "&amp;G121,IF(E121&lt;Einstellungen!$B$2,"Überfällig: am Vorschautag berücksichtigt",IF(E121&gt;Einstellungen!$B$3,"Nicht berücksichtigt: nach Vorschauende","Berücksichtigt"))))))))</f>
        <v/>
      </c>
      <c r="K121" s="19" t="n"/>
    </row>
    <row r="122" ht="34" customHeight="1">
      <c r="A122" s="18" t="n"/>
      <c r="B122" s="18" t="n"/>
      <c r="C122" s="18" t="n"/>
      <c r="D122" s="19" t="n"/>
      <c r="E122" s="20" t="n"/>
      <c r="F122" s="15" t="n"/>
      <c r="G122" s="18" t="n"/>
      <c r="H122" s="21">
        <f>IF(OR(B122="",NOT(ISNUMBER(E122)),NOT(ISNUMBER(F122)),G122&lt;&gt;"Offen",F122&lt;=0),"",IF(OR(B122="Einzahlung",B122="Auszahlung"),IF(E122&lt;Einstellungen!$B$2,Einstellungen!$B$2,E122),""))</f>
        <v/>
      </c>
      <c r="I122" s="4">
        <f>IF(H122="","",IF(B122="Einzahlung",F122,-F122))</f>
        <v/>
      </c>
      <c r="J122" s="7">
        <f>IF(COUNTA(A122:G122)=0,"",IF(OR(A122="",B122="",C122="",D122="",E122="",F122="",G122=""),"Pflichtfeld fehlt",IF(COUNTIF($A$2:$A$201,A122)&gt;1,"Vorgangs-ID doppelt",IF(AND(B122&lt;&gt;"Einzahlung",B122&lt;&gt;"Auszahlung"),"Zahlungsart ungültig",IF(OR(NOT(ISNUMBER(E122)),NOT(ISNUMBER(F122)),F122&lt;=0),"Datum oder Betrag ungültig",IF(G122&lt;&gt;"Offen","Nicht berücksichtigt: "&amp;G122,IF(E122&lt;Einstellungen!$B$2,"Überfällig: am Vorschautag berücksichtigt",IF(E122&gt;Einstellungen!$B$3,"Nicht berücksichtigt: nach Vorschauende","Berücksichtigt"))))))))</f>
        <v/>
      </c>
      <c r="K122" s="19" t="n"/>
    </row>
    <row r="123" ht="34" customHeight="1">
      <c r="A123" s="18" t="n"/>
      <c r="B123" s="18" t="n"/>
      <c r="C123" s="18" t="n"/>
      <c r="D123" s="19" t="n"/>
      <c r="E123" s="20" t="n"/>
      <c r="F123" s="15" t="n"/>
      <c r="G123" s="18" t="n"/>
      <c r="H123" s="21">
        <f>IF(OR(B123="",NOT(ISNUMBER(E123)),NOT(ISNUMBER(F123)),G123&lt;&gt;"Offen",F123&lt;=0),"",IF(OR(B123="Einzahlung",B123="Auszahlung"),IF(E123&lt;Einstellungen!$B$2,Einstellungen!$B$2,E123),""))</f>
        <v/>
      </c>
      <c r="I123" s="4">
        <f>IF(H123="","",IF(B123="Einzahlung",F123,-F123))</f>
        <v/>
      </c>
      <c r="J123" s="7">
        <f>IF(COUNTA(A123:G123)=0,"",IF(OR(A123="",B123="",C123="",D123="",E123="",F123="",G123=""),"Pflichtfeld fehlt",IF(COUNTIF($A$2:$A$201,A123)&gt;1,"Vorgangs-ID doppelt",IF(AND(B123&lt;&gt;"Einzahlung",B123&lt;&gt;"Auszahlung"),"Zahlungsart ungültig",IF(OR(NOT(ISNUMBER(E123)),NOT(ISNUMBER(F123)),F123&lt;=0),"Datum oder Betrag ungültig",IF(G123&lt;&gt;"Offen","Nicht berücksichtigt: "&amp;G123,IF(E123&lt;Einstellungen!$B$2,"Überfällig: am Vorschautag berücksichtigt",IF(E123&gt;Einstellungen!$B$3,"Nicht berücksichtigt: nach Vorschauende","Berücksichtigt"))))))))</f>
        <v/>
      </c>
      <c r="K123" s="19" t="n"/>
    </row>
    <row r="124" ht="34" customHeight="1">
      <c r="A124" s="18" t="n"/>
      <c r="B124" s="18" t="n"/>
      <c r="C124" s="18" t="n"/>
      <c r="D124" s="19" t="n"/>
      <c r="E124" s="20" t="n"/>
      <c r="F124" s="15" t="n"/>
      <c r="G124" s="18" t="n"/>
      <c r="H124" s="21">
        <f>IF(OR(B124="",NOT(ISNUMBER(E124)),NOT(ISNUMBER(F124)),G124&lt;&gt;"Offen",F124&lt;=0),"",IF(OR(B124="Einzahlung",B124="Auszahlung"),IF(E124&lt;Einstellungen!$B$2,Einstellungen!$B$2,E124),""))</f>
        <v/>
      </c>
      <c r="I124" s="4">
        <f>IF(H124="","",IF(B124="Einzahlung",F124,-F124))</f>
        <v/>
      </c>
      <c r="J124" s="7">
        <f>IF(COUNTA(A124:G124)=0,"",IF(OR(A124="",B124="",C124="",D124="",E124="",F124="",G124=""),"Pflichtfeld fehlt",IF(COUNTIF($A$2:$A$201,A124)&gt;1,"Vorgangs-ID doppelt",IF(AND(B124&lt;&gt;"Einzahlung",B124&lt;&gt;"Auszahlung"),"Zahlungsart ungültig",IF(OR(NOT(ISNUMBER(E124)),NOT(ISNUMBER(F124)),F124&lt;=0),"Datum oder Betrag ungültig",IF(G124&lt;&gt;"Offen","Nicht berücksichtigt: "&amp;G124,IF(E124&lt;Einstellungen!$B$2,"Überfällig: am Vorschautag berücksichtigt",IF(E124&gt;Einstellungen!$B$3,"Nicht berücksichtigt: nach Vorschauende","Berücksichtigt"))))))))</f>
        <v/>
      </c>
      <c r="K124" s="19" t="n"/>
    </row>
    <row r="125" ht="34" customHeight="1">
      <c r="A125" s="18" t="n"/>
      <c r="B125" s="18" t="n"/>
      <c r="C125" s="18" t="n"/>
      <c r="D125" s="19" t="n"/>
      <c r="E125" s="20" t="n"/>
      <c r="F125" s="15" t="n"/>
      <c r="G125" s="18" t="n"/>
      <c r="H125" s="21">
        <f>IF(OR(B125="",NOT(ISNUMBER(E125)),NOT(ISNUMBER(F125)),G125&lt;&gt;"Offen",F125&lt;=0),"",IF(OR(B125="Einzahlung",B125="Auszahlung"),IF(E125&lt;Einstellungen!$B$2,Einstellungen!$B$2,E125),""))</f>
        <v/>
      </c>
      <c r="I125" s="4">
        <f>IF(H125="","",IF(B125="Einzahlung",F125,-F125))</f>
        <v/>
      </c>
      <c r="J125" s="7">
        <f>IF(COUNTA(A125:G125)=0,"",IF(OR(A125="",B125="",C125="",D125="",E125="",F125="",G125=""),"Pflichtfeld fehlt",IF(COUNTIF($A$2:$A$201,A125)&gt;1,"Vorgangs-ID doppelt",IF(AND(B125&lt;&gt;"Einzahlung",B125&lt;&gt;"Auszahlung"),"Zahlungsart ungültig",IF(OR(NOT(ISNUMBER(E125)),NOT(ISNUMBER(F125)),F125&lt;=0),"Datum oder Betrag ungültig",IF(G125&lt;&gt;"Offen","Nicht berücksichtigt: "&amp;G125,IF(E125&lt;Einstellungen!$B$2,"Überfällig: am Vorschautag berücksichtigt",IF(E125&gt;Einstellungen!$B$3,"Nicht berücksichtigt: nach Vorschauende","Berücksichtigt"))))))))</f>
        <v/>
      </c>
      <c r="K125" s="19" t="n"/>
    </row>
    <row r="126" ht="34" customHeight="1">
      <c r="A126" s="18" t="n"/>
      <c r="B126" s="18" t="n"/>
      <c r="C126" s="18" t="n"/>
      <c r="D126" s="19" t="n"/>
      <c r="E126" s="20" t="n"/>
      <c r="F126" s="15" t="n"/>
      <c r="G126" s="18" t="n"/>
      <c r="H126" s="21">
        <f>IF(OR(B126="",NOT(ISNUMBER(E126)),NOT(ISNUMBER(F126)),G126&lt;&gt;"Offen",F126&lt;=0),"",IF(OR(B126="Einzahlung",B126="Auszahlung"),IF(E126&lt;Einstellungen!$B$2,Einstellungen!$B$2,E126),""))</f>
        <v/>
      </c>
      <c r="I126" s="4">
        <f>IF(H126="","",IF(B126="Einzahlung",F126,-F126))</f>
        <v/>
      </c>
      <c r="J126" s="7">
        <f>IF(COUNTA(A126:G126)=0,"",IF(OR(A126="",B126="",C126="",D126="",E126="",F126="",G126=""),"Pflichtfeld fehlt",IF(COUNTIF($A$2:$A$201,A126)&gt;1,"Vorgangs-ID doppelt",IF(AND(B126&lt;&gt;"Einzahlung",B126&lt;&gt;"Auszahlung"),"Zahlungsart ungültig",IF(OR(NOT(ISNUMBER(E126)),NOT(ISNUMBER(F126)),F126&lt;=0),"Datum oder Betrag ungültig",IF(G126&lt;&gt;"Offen","Nicht berücksichtigt: "&amp;G126,IF(E126&lt;Einstellungen!$B$2,"Überfällig: am Vorschautag berücksichtigt",IF(E126&gt;Einstellungen!$B$3,"Nicht berücksichtigt: nach Vorschauende","Berücksichtigt"))))))))</f>
        <v/>
      </c>
      <c r="K126" s="19" t="n"/>
    </row>
    <row r="127" ht="34" customHeight="1">
      <c r="A127" s="18" t="n"/>
      <c r="B127" s="18" t="n"/>
      <c r="C127" s="18" t="n"/>
      <c r="D127" s="19" t="n"/>
      <c r="E127" s="20" t="n"/>
      <c r="F127" s="15" t="n"/>
      <c r="G127" s="18" t="n"/>
      <c r="H127" s="21">
        <f>IF(OR(B127="",NOT(ISNUMBER(E127)),NOT(ISNUMBER(F127)),G127&lt;&gt;"Offen",F127&lt;=0),"",IF(OR(B127="Einzahlung",B127="Auszahlung"),IF(E127&lt;Einstellungen!$B$2,Einstellungen!$B$2,E127),""))</f>
        <v/>
      </c>
      <c r="I127" s="4">
        <f>IF(H127="","",IF(B127="Einzahlung",F127,-F127))</f>
        <v/>
      </c>
      <c r="J127" s="7">
        <f>IF(COUNTA(A127:G127)=0,"",IF(OR(A127="",B127="",C127="",D127="",E127="",F127="",G127=""),"Pflichtfeld fehlt",IF(COUNTIF($A$2:$A$201,A127)&gt;1,"Vorgangs-ID doppelt",IF(AND(B127&lt;&gt;"Einzahlung",B127&lt;&gt;"Auszahlung"),"Zahlungsart ungültig",IF(OR(NOT(ISNUMBER(E127)),NOT(ISNUMBER(F127)),F127&lt;=0),"Datum oder Betrag ungültig",IF(G127&lt;&gt;"Offen","Nicht berücksichtigt: "&amp;G127,IF(E127&lt;Einstellungen!$B$2,"Überfällig: am Vorschautag berücksichtigt",IF(E127&gt;Einstellungen!$B$3,"Nicht berücksichtigt: nach Vorschauende","Berücksichtigt"))))))))</f>
        <v/>
      </c>
      <c r="K127" s="19" t="n"/>
    </row>
    <row r="128" ht="34" customHeight="1">
      <c r="A128" s="18" t="n"/>
      <c r="B128" s="18" t="n"/>
      <c r="C128" s="18" t="n"/>
      <c r="D128" s="19" t="n"/>
      <c r="E128" s="20" t="n"/>
      <c r="F128" s="15" t="n"/>
      <c r="G128" s="18" t="n"/>
      <c r="H128" s="21">
        <f>IF(OR(B128="",NOT(ISNUMBER(E128)),NOT(ISNUMBER(F128)),G128&lt;&gt;"Offen",F128&lt;=0),"",IF(OR(B128="Einzahlung",B128="Auszahlung"),IF(E128&lt;Einstellungen!$B$2,Einstellungen!$B$2,E128),""))</f>
        <v/>
      </c>
      <c r="I128" s="4">
        <f>IF(H128="","",IF(B128="Einzahlung",F128,-F128))</f>
        <v/>
      </c>
      <c r="J128" s="7">
        <f>IF(COUNTA(A128:G128)=0,"",IF(OR(A128="",B128="",C128="",D128="",E128="",F128="",G128=""),"Pflichtfeld fehlt",IF(COUNTIF($A$2:$A$201,A128)&gt;1,"Vorgangs-ID doppelt",IF(AND(B128&lt;&gt;"Einzahlung",B128&lt;&gt;"Auszahlung"),"Zahlungsart ungültig",IF(OR(NOT(ISNUMBER(E128)),NOT(ISNUMBER(F128)),F128&lt;=0),"Datum oder Betrag ungültig",IF(G128&lt;&gt;"Offen","Nicht berücksichtigt: "&amp;G128,IF(E128&lt;Einstellungen!$B$2,"Überfällig: am Vorschautag berücksichtigt",IF(E128&gt;Einstellungen!$B$3,"Nicht berücksichtigt: nach Vorschauende","Berücksichtigt"))))))))</f>
        <v/>
      </c>
      <c r="K128" s="19" t="n"/>
    </row>
    <row r="129" ht="34" customHeight="1">
      <c r="A129" s="18" t="n"/>
      <c r="B129" s="18" t="n"/>
      <c r="C129" s="18" t="n"/>
      <c r="D129" s="19" t="n"/>
      <c r="E129" s="20" t="n"/>
      <c r="F129" s="15" t="n"/>
      <c r="G129" s="18" t="n"/>
      <c r="H129" s="21">
        <f>IF(OR(B129="",NOT(ISNUMBER(E129)),NOT(ISNUMBER(F129)),G129&lt;&gt;"Offen",F129&lt;=0),"",IF(OR(B129="Einzahlung",B129="Auszahlung"),IF(E129&lt;Einstellungen!$B$2,Einstellungen!$B$2,E129),""))</f>
        <v/>
      </c>
      <c r="I129" s="4">
        <f>IF(H129="","",IF(B129="Einzahlung",F129,-F129))</f>
        <v/>
      </c>
      <c r="J129" s="7">
        <f>IF(COUNTA(A129:G129)=0,"",IF(OR(A129="",B129="",C129="",D129="",E129="",F129="",G129=""),"Pflichtfeld fehlt",IF(COUNTIF($A$2:$A$201,A129)&gt;1,"Vorgangs-ID doppelt",IF(AND(B129&lt;&gt;"Einzahlung",B129&lt;&gt;"Auszahlung"),"Zahlungsart ungültig",IF(OR(NOT(ISNUMBER(E129)),NOT(ISNUMBER(F129)),F129&lt;=0),"Datum oder Betrag ungültig",IF(G129&lt;&gt;"Offen","Nicht berücksichtigt: "&amp;G129,IF(E129&lt;Einstellungen!$B$2,"Überfällig: am Vorschautag berücksichtigt",IF(E129&gt;Einstellungen!$B$3,"Nicht berücksichtigt: nach Vorschauende","Berücksichtigt"))))))))</f>
        <v/>
      </c>
      <c r="K129" s="19" t="n"/>
    </row>
    <row r="130" ht="34" customHeight="1">
      <c r="A130" s="18" t="n"/>
      <c r="B130" s="18" t="n"/>
      <c r="C130" s="18" t="n"/>
      <c r="D130" s="19" t="n"/>
      <c r="E130" s="20" t="n"/>
      <c r="F130" s="15" t="n"/>
      <c r="G130" s="18" t="n"/>
      <c r="H130" s="21">
        <f>IF(OR(B130="",NOT(ISNUMBER(E130)),NOT(ISNUMBER(F130)),G130&lt;&gt;"Offen",F130&lt;=0),"",IF(OR(B130="Einzahlung",B130="Auszahlung"),IF(E130&lt;Einstellungen!$B$2,Einstellungen!$B$2,E130),""))</f>
        <v/>
      </c>
      <c r="I130" s="4">
        <f>IF(H130="","",IF(B130="Einzahlung",F130,-F130))</f>
        <v/>
      </c>
      <c r="J130" s="7">
        <f>IF(COUNTA(A130:G130)=0,"",IF(OR(A130="",B130="",C130="",D130="",E130="",F130="",G130=""),"Pflichtfeld fehlt",IF(COUNTIF($A$2:$A$201,A130)&gt;1,"Vorgangs-ID doppelt",IF(AND(B130&lt;&gt;"Einzahlung",B130&lt;&gt;"Auszahlung"),"Zahlungsart ungültig",IF(OR(NOT(ISNUMBER(E130)),NOT(ISNUMBER(F130)),F130&lt;=0),"Datum oder Betrag ungültig",IF(G130&lt;&gt;"Offen","Nicht berücksichtigt: "&amp;G130,IF(E130&lt;Einstellungen!$B$2,"Überfällig: am Vorschautag berücksichtigt",IF(E130&gt;Einstellungen!$B$3,"Nicht berücksichtigt: nach Vorschauende","Berücksichtigt"))))))))</f>
        <v/>
      </c>
      <c r="K130" s="19" t="n"/>
    </row>
    <row r="131" ht="34" customHeight="1">
      <c r="A131" s="18" t="n"/>
      <c r="B131" s="18" t="n"/>
      <c r="C131" s="18" t="n"/>
      <c r="D131" s="19" t="n"/>
      <c r="E131" s="20" t="n"/>
      <c r="F131" s="15" t="n"/>
      <c r="G131" s="18" t="n"/>
      <c r="H131" s="21">
        <f>IF(OR(B131="",NOT(ISNUMBER(E131)),NOT(ISNUMBER(F131)),G131&lt;&gt;"Offen",F131&lt;=0),"",IF(OR(B131="Einzahlung",B131="Auszahlung"),IF(E131&lt;Einstellungen!$B$2,Einstellungen!$B$2,E131),""))</f>
        <v/>
      </c>
      <c r="I131" s="4">
        <f>IF(H131="","",IF(B131="Einzahlung",F131,-F131))</f>
        <v/>
      </c>
      <c r="J131" s="7">
        <f>IF(COUNTA(A131:G131)=0,"",IF(OR(A131="",B131="",C131="",D131="",E131="",F131="",G131=""),"Pflichtfeld fehlt",IF(COUNTIF($A$2:$A$201,A131)&gt;1,"Vorgangs-ID doppelt",IF(AND(B131&lt;&gt;"Einzahlung",B131&lt;&gt;"Auszahlung"),"Zahlungsart ungültig",IF(OR(NOT(ISNUMBER(E131)),NOT(ISNUMBER(F131)),F131&lt;=0),"Datum oder Betrag ungültig",IF(G131&lt;&gt;"Offen","Nicht berücksichtigt: "&amp;G131,IF(E131&lt;Einstellungen!$B$2,"Überfällig: am Vorschautag berücksichtigt",IF(E131&gt;Einstellungen!$B$3,"Nicht berücksichtigt: nach Vorschauende","Berücksichtigt"))))))))</f>
        <v/>
      </c>
      <c r="K131" s="19" t="n"/>
    </row>
    <row r="132" ht="34" customHeight="1">
      <c r="A132" s="18" t="n"/>
      <c r="B132" s="18" t="n"/>
      <c r="C132" s="18" t="n"/>
      <c r="D132" s="19" t="n"/>
      <c r="E132" s="20" t="n"/>
      <c r="F132" s="15" t="n"/>
      <c r="G132" s="18" t="n"/>
      <c r="H132" s="21">
        <f>IF(OR(B132="",NOT(ISNUMBER(E132)),NOT(ISNUMBER(F132)),G132&lt;&gt;"Offen",F132&lt;=0),"",IF(OR(B132="Einzahlung",B132="Auszahlung"),IF(E132&lt;Einstellungen!$B$2,Einstellungen!$B$2,E132),""))</f>
        <v/>
      </c>
      <c r="I132" s="4">
        <f>IF(H132="","",IF(B132="Einzahlung",F132,-F132))</f>
        <v/>
      </c>
      <c r="J132" s="7">
        <f>IF(COUNTA(A132:G132)=0,"",IF(OR(A132="",B132="",C132="",D132="",E132="",F132="",G132=""),"Pflichtfeld fehlt",IF(COUNTIF($A$2:$A$201,A132)&gt;1,"Vorgangs-ID doppelt",IF(AND(B132&lt;&gt;"Einzahlung",B132&lt;&gt;"Auszahlung"),"Zahlungsart ungültig",IF(OR(NOT(ISNUMBER(E132)),NOT(ISNUMBER(F132)),F132&lt;=0),"Datum oder Betrag ungültig",IF(G132&lt;&gt;"Offen","Nicht berücksichtigt: "&amp;G132,IF(E132&lt;Einstellungen!$B$2,"Überfällig: am Vorschautag berücksichtigt",IF(E132&gt;Einstellungen!$B$3,"Nicht berücksichtigt: nach Vorschauende","Berücksichtigt"))))))))</f>
        <v/>
      </c>
      <c r="K132" s="19" t="n"/>
    </row>
    <row r="133" ht="34" customHeight="1">
      <c r="A133" s="18" t="n"/>
      <c r="B133" s="18" t="n"/>
      <c r="C133" s="18" t="n"/>
      <c r="D133" s="19" t="n"/>
      <c r="E133" s="20" t="n"/>
      <c r="F133" s="15" t="n"/>
      <c r="G133" s="18" t="n"/>
      <c r="H133" s="21">
        <f>IF(OR(B133="",NOT(ISNUMBER(E133)),NOT(ISNUMBER(F133)),G133&lt;&gt;"Offen",F133&lt;=0),"",IF(OR(B133="Einzahlung",B133="Auszahlung"),IF(E133&lt;Einstellungen!$B$2,Einstellungen!$B$2,E133),""))</f>
        <v/>
      </c>
      <c r="I133" s="4">
        <f>IF(H133="","",IF(B133="Einzahlung",F133,-F133))</f>
        <v/>
      </c>
      <c r="J133" s="7">
        <f>IF(COUNTA(A133:G133)=0,"",IF(OR(A133="",B133="",C133="",D133="",E133="",F133="",G133=""),"Pflichtfeld fehlt",IF(COUNTIF($A$2:$A$201,A133)&gt;1,"Vorgangs-ID doppelt",IF(AND(B133&lt;&gt;"Einzahlung",B133&lt;&gt;"Auszahlung"),"Zahlungsart ungültig",IF(OR(NOT(ISNUMBER(E133)),NOT(ISNUMBER(F133)),F133&lt;=0),"Datum oder Betrag ungültig",IF(G133&lt;&gt;"Offen","Nicht berücksichtigt: "&amp;G133,IF(E133&lt;Einstellungen!$B$2,"Überfällig: am Vorschautag berücksichtigt",IF(E133&gt;Einstellungen!$B$3,"Nicht berücksichtigt: nach Vorschauende","Berücksichtigt"))))))))</f>
        <v/>
      </c>
      <c r="K133" s="19" t="n"/>
    </row>
    <row r="134" ht="34" customHeight="1">
      <c r="A134" s="18" t="n"/>
      <c r="B134" s="18" t="n"/>
      <c r="C134" s="18" t="n"/>
      <c r="D134" s="19" t="n"/>
      <c r="E134" s="20" t="n"/>
      <c r="F134" s="15" t="n"/>
      <c r="G134" s="18" t="n"/>
      <c r="H134" s="21">
        <f>IF(OR(B134="",NOT(ISNUMBER(E134)),NOT(ISNUMBER(F134)),G134&lt;&gt;"Offen",F134&lt;=0),"",IF(OR(B134="Einzahlung",B134="Auszahlung"),IF(E134&lt;Einstellungen!$B$2,Einstellungen!$B$2,E134),""))</f>
        <v/>
      </c>
      <c r="I134" s="4">
        <f>IF(H134="","",IF(B134="Einzahlung",F134,-F134))</f>
        <v/>
      </c>
      <c r="J134" s="7">
        <f>IF(COUNTA(A134:G134)=0,"",IF(OR(A134="",B134="",C134="",D134="",E134="",F134="",G134=""),"Pflichtfeld fehlt",IF(COUNTIF($A$2:$A$201,A134)&gt;1,"Vorgangs-ID doppelt",IF(AND(B134&lt;&gt;"Einzahlung",B134&lt;&gt;"Auszahlung"),"Zahlungsart ungültig",IF(OR(NOT(ISNUMBER(E134)),NOT(ISNUMBER(F134)),F134&lt;=0),"Datum oder Betrag ungültig",IF(G134&lt;&gt;"Offen","Nicht berücksichtigt: "&amp;G134,IF(E134&lt;Einstellungen!$B$2,"Überfällig: am Vorschautag berücksichtigt",IF(E134&gt;Einstellungen!$B$3,"Nicht berücksichtigt: nach Vorschauende","Berücksichtigt"))))))))</f>
        <v/>
      </c>
      <c r="K134" s="19" t="n"/>
    </row>
    <row r="135" ht="34" customHeight="1">
      <c r="A135" s="18" t="n"/>
      <c r="B135" s="18" t="n"/>
      <c r="C135" s="18" t="n"/>
      <c r="D135" s="19" t="n"/>
      <c r="E135" s="20" t="n"/>
      <c r="F135" s="15" t="n"/>
      <c r="G135" s="18" t="n"/>
      <c r="H135" s="21">
        <f>IF(OR(B135="",NOT(ISNUMBER(E135)),NOT(ISNUMBER(F135)),G135&lt;&gt;"Offen",F135&lt;=0),"",IF(OR(B135="Einzahlung",B135="Auszahlung"),IF(E135&lt;Einstellungen!$B$2,Einstellungen!$B$2,E135),""))</f>
        <v/>
      </c>
      <c r="I135" s="4">
        <f>IF(H135="","",IF(B135="Einzahlung",F135,-F135))</f>
        <v/>
      </c>
      <c r="J135" s="7">
        <f>IF(COUNTA(A135:G135)=0,"",IF(OR(A135="",B135="",C135="",D135="",E135="",F135="",G135=""),"Pflichtfeld fehlt",IF(COUNTIF($A$2:$A$201,A135)&gt;1,"Vorgangs-ID doppelt",IF(AND(B135&lt;&gt;"Einzahlung",B135&lt;&gt;"Auszahlung"),"Zahlungsart ungültig",IF(OR(NOT(ISNUMBER(E135)),NOT(ISNUMBER(F135)),F135&lt;=0),"Datum oder Betrag ungültig",IF(G135&lt;&gt;"Offen","Nicht berücksichtigt: "&amp;G135,IF(E135&lt;Einstellungen!$B$2,"Überfällig: am Vorschautag berücksichtigt",IF(E135&gt;Einstellungen!$B$3,"Nicht berücksichtigt: nach Vorschauende","Berücksichtigt"))))))))</f>
        <v/>
      </c>
      <c r="K135" s="19" t="n"/>
    </row>
    <row r="136" ht="34" customHeight="1">
      <c r="A136" s="18" t="n"/>
      <c r="B136" s="18" t="n"/>
      <c r="C136" s="18" t="n"/>
      <c r="D136" s="19" t="n"/>
      <c r="E136" s="20" t="n"/>
      <c r="F136" s="15" t="n"/>
      <c r="G136" s="18" t="n"/>
      <c r="H136" s="21">
        <f>IF(OR(B136="",NOT(ISNUMBER(E136)),NOT(ISNUMBER(F136)),G136&lt;&gt;"Offen",F136&lt;=0),"",IF(OR(B136="Einzahlung",B136="Auszahlung"),IF(E136&lt;Einstellungen!$B$2,Einstellungen!$B$2,E136),""))</f>
        <v/>
      </c>
      <c r="I136" s="4">
        <f>IF(H136="","",IF(B136="Einzahlung",F136,-F136))</f>
        <v/>
      </c>
      <c r="J136" s="7">
        <f>IF(COUNTA(A136:G136)=0,"",IF(OR(A136="",B136="",C136="",D136="",E136="",F136="",G136=""),"Pflichtfeld fehlt",IF(COUNTIF($A$2:$A$201,A136)&gt;1,"Vorgangs-ID doppelt",IF(AND(B136&lt;&gt;"Einzahlung",B136&lt;&gt;"Auszahlung"),"Zahlungsart ungültig",IF(OR(NOT(ISNUMBER(E136)),NOT(ISNUMBER(F136)),F136&lt;=0),"Datum oder Betrag ungültig",IF(G136&lt;&gt;"Offen","Nicht berücksichtigt: "&amp;G136,IF(E136&lt;Einstellungen!$B$2,"Überfällig: am Vorschautag berücksichtigt",IF(E136&gt;Einstellungen!$B$3,"Nicht berücksichtigt: nach Vorschauende","Berücksichtigt"))))))))</f>
        <v/>
      </c>
      <c r="K136" s="19" t="n"/>
    </row>
    <row r="137" ht="34" customHeight="1">
      <c r="A137" s="18" t="n"/>
      <c r="B137" s="18" t="n"/>
      <c r="C137" s="18" t="n"/>
      <c r="D137" s="19" t="n"/>
      <c r="E137" s="20" t="n"/>
      <c r="F137" s="15" t="n"/>
      <c r="G137" s="18" t="n"/>
      <c r="H137" s="21">
        <f>IF(OR(B137="",NOT(ISNUMBER(E137)),NOT(ISNUMBER(F137)),G137&lt;&gt;"Offen",F137&lt;=0),"",IF(OR(B137="Einzahlung",B137="Auszahlung"),IF(E137&lt;Einstellungen!$B$2,Einstellungen!$B$2,E137),""))</f>
        <v/>
      </c>
      <c r="I137" s="4">
        <f>IF(H137="","",IF(B137="Einzahlung",F137,-F137))</f>
        <v/>
      </c>
      <c r="J137" s="7">
        <f>IF(COUNTA(A137:G137)=0,"",IF(OR(A137="",B137="",C137="",D137="",E137="",F137="",G137=""),"Pflichtfeld fehlt",IF(COUNTIF($A$2:$A$201,A137)&gt;1,"Vorgangs-ID doppelt",IF(AND(B137&lt;&gt;"Einzahlung",B137&lt;&gt;"Auszahlung"),"Zahlungsart ungültig",IF(OR(NOT(ISNUMBER(E137)),NOT(ISNUMBER(F137)),F137&lt;=0),"Datum oder Betrag ungültig",IF(G137&lt;&gt;"Offen","Nicht berücksichtigt: "&amp;G137,IF(E137&lt;Einstellungen!$B$2,"Überfällig: am Vorschautag berücksichtigt",IF(E137&gt;Einstellungen!$B$3,"Nicht berücksichtigt: nach Vorschauende","Berücksichtigt"))))))))</f>
        <v/>
      </c>
      <c r="K137" s="19" t="n"/>
    </row>
    <row r="138" ht="34" customHeight="1">
      <c r="A138" s="18" t="n"/>
      <c r="B138" s="18" t="n"/>
      <c r="C138" s="18" t="n"/>
      <c r="D138" s="19" t="n"/>
      <c r="E138" s="20" t="n"/>
      <c r="F138" s="15" t="n"/>
      <c r="G138" s="18" t="n"/>
      <c r="H138" s="21">
        <f>IF(OR(B138="",NOT(ISNUMBER(E138)),NOT(ISNUMBER(F138)),G138&lt;&gt;"Offen",F138&lt;=0),"",IF(OR(B138="Einzahlung",B138="Auszahlung"),IF(E138&lt;Einstellungen!$B$2,Einstellungen!$B$2,E138),""))</f>
        <v/>
      </c>
      <c r="I138" s="4">
        <f>IF(H138="","",IF(B138="Einzahlung",F138,-F138))</f>
        <v/>
      </c>
      <c r="J138" s="7">
        <f>IF(COUNTA(A138:G138)=0,"",IF(OR(A138="",B138="",C138="",D138="",E138="",F138="",G138=""),"Pflichtfeld fehlt",IF(COUNTIF($A$2:$A$201,A138)&gt;1,"Vorgangs-ID doppelt",IF(AND(B138&lt;&gt;"Einzahlung",B138&lt;&gt;"Auszahlung"),"Zahlungsart ungültig",IF(OR(NOT(ISNUMBER(E138)),NOT(ISNUMBER(F138)),F138&lt;=0),"Datum oder Betrag ungültig",IF(G138&lt;&gt;"Offen","Nicht berücksichtigt: "&amp;G138,IF(E138&lt;Einstellungen!$B$2,"Überfällig: am Vorschautag berücksichtigt",IF(E138&gt;Einstellungen!$B$3,"Nicht berücksichtigt: nach Vorschauende","Berücksichtigt"))))))))</f>
        <v/>
      </c>
      <c r="K138" s="19" t="n"/>
    </row>
    <row r="139" ht="34" customHeight="1">
      <c r="A139" s="18" t="n"/>
      <c r="B139" s="18" t="n"/>
      <c r="C139" s="18" t="n"/>
      <c r="D139" s="19" t="n"/>
      <c r="E139" s="20" t="n"/>
      <c r="F139" s="15" t="n"/>
      <c r="G139" s="18" t="n"/>
      <c r="H139" s="21">
        <f>IF(OR(B139="",NOT(ISNUMBER(E139)),NOT(ISNUMBER(F139)),G139&lt;&gt;"Offen",F139&lt;=0),"",IF(OR(B139="Einzahlung",B139="Auszahlung"),IF(E139&lt;Einstellungen!$B$2,Einstellungen!$B$2,E139),""))</f>
        <v/>
      </c>
      <c r="I139" s="4">
        <f>IF(H139="","",IF(B139="Einzahlung",F139,-F139))</f>
        <v/>
      </c>
      <c r="J139" s="7">
        <f>IF(COUNTA(A139:G139)=0,"",IF(OR(A139="",B139="",C139="",D139="",E139="",F139="",G139=""),"Pflichtfeld fehlt",IF(COUNTIF($A$2:$A$201,A139)&gt;1,"Vorgangs-ID doppelt",IF(AND(B139&lt;&gt;"Einzahlung",B139&lt;&gt;"Auszahlung"),"Zahlungsart ungültig",IF(OR(NOT(ISNUMBER(E139)),NOT(ISNUMBER(F139)),F139&lt;=0),"Datum oder Betrag ungültig",IF(G139&lt;&gt;"Offen","Nicht berücksichtigt: "&amp;G139,IF(E139&lt;Einstellungen!$B$2,"Überfällig: am Vorschautag berücksichtigt",IF(E139&gt;Einstellungen!$B$3,"Nicht berücksichtigt: nach Vorschauende","Berücksichtigt"))))))))</f>
        <v/>
      </c>
      <c r="K139" s="19" t="n"/>
    </row>
    <row r="140" ht="34" customHeight="1">
      <c r="A140" s="18" t="n"/>
      <c r="B140" s="18" t="n"/>
      <c r="C140" s="18" t="n"/>
      <c r="D140" s="19" t="n"/>
      <c r="E140" s="20" t="n"/>
      <c r="F140" s="15" t="n"/>
      <c r="G140" s="18" t="n"/>
      <c r="H140" s="21">
        <f>IF(OR(B140="",NOT(ISNUMBER(E140)),NOT(ISNUMBER(F140)),G140&lt;&gt;"Offen",F140&lt;=0),"",IF(OR(B140="Einzahlung",B140="Auszahlung"),IF(E140&lt;Einstellungen!$B$2,Einstellungen!$B$2,E140),""))</f>
        <v/>
      </c>
      <c r="I140" s="4">
        <f>IF(H140="","",IF(B140="Einzahlung",F140,-F140))</f>
        <v/>
      </c>
      <c r="J140" s="7">
        <f>IF(COUNTA(A140:G140)=0,"",IF(OR(A140="",B140="",C140="",D140="",E140="",F140="",G140=""),"Pflichtfeld fehlt",IF(COUNTIF($A$2:$A$201,A140)&gt;1,"Vorgangs-ID doppelt",IF(AND(B140&lt;&gt;"Einzahlung",B140&lt;&gt;"Auszahlung"),"Zahlungsart ungültig",IF(OR(NOT(ISNUMBER(E140)),NOT(ISNUMBER(F140)),F140&lt;=0),"Datum oder Betrag ungültig",IF(G140&lt;&gt;"Offen","Nicht berücksichtigt: "&amp;G140,IF(E140&lt;Einstellungen!$B$2,"Überfällig: am Vorschautag berücksichtigt",IF(E140&gt;Einstellungen!$B$3,"Nicht berücksichtigt: nach Vorschauende","Berücksichtigt"))))))))</f>
        <v/>
      </c>
      <c r="K140" s="19" t="n"/>
    </row>
    <row r="141" ht="34" customHeight="1">
      <c r="A141" s="18" t="n"/>
      <c r="B141" s="18" t="n"/>
      <c r="C141" s="18" t="n"/>
      <c r="D141" s="19" t="n"/>
      <c r="E141" s="20" t="n"/>
      <c r="F141" s="15" t="n"/>
      <c r="G141" s="18" t="n"/>
      <c r="H141" s="21">
        <f>IF(OR(B141="",NOT(ISNUMBER(E141)),NOT(ISNUMBER(F141)),G141&lt;&gt;"Offen",F141&lt;=0),"",IF(OR(B141="Einzahlung",B141="Auszahlung"),IF(E141&lt;Einstellungen!$B$2,Einstellungen!$B$2,E141),""))</f>
        <v/>
      </c>
      <c r="I141" s="4">
        <f>IF(H141="","",IF(B141="Einzahlung",F141,-F141))</f>
        <v/>
      </c>
      <c r="J141" s="7">
        <f>IF(COUNTA(A141:G141)=0,"",IF(OR(A141="",B141="",C141="",D141="",E141="",F141="",G141=""),"Pflichtfeld fehlt",IF(COUNTIF($A$2:$A$201,A141)&gt;1,"Vorgangs-ID doppelt",IF(AND(B141&lt;&gt;"Einzahlung",B141&lt;&gt;"Auszahlung"),"Zahlungsart ungültig",IF(OR(NOT(ISNUMBER(E141)),NOT(ISNUMBER(F141)),F141&lt;=0),"Datum oder Betrag ungültig",IF(G141&lt;&gt;"Offen","Nicht berücksichtigt: "&amp;G141,IF(E141&lt;Einstellungen!$B$2,"Überfällig: am Vorschautag berücksichtigt",IF(E141&gt;Einstellungen!$B$3,"Nicht berücksichtigt: nach Vorschauende","Berücksichtigt"))))))))</f>
        <v/>
      </c>
      <c r="K141" s="19" t="n"/>
    </row>
    <row r="142" ht="34" customHeight="1">
      <c r="A142" s="18" t="n"/>
      <c r="B142" s="18" t="n"/>
      <c r="C142" s="18" t="n"/>
      <c r="D142" s="19" t="n"/>
      <c r="E142" s="20" t="n"/>
      <c r="F142" s="15" t="n"/>
      <c r="G142" s="18" t="n"/>
      <c r="H142" s="21">
        <f>IF(OR(B142="",NOT(ISNUMBER(E142)),NOT(ISNUMBER(F142)),G142&lt;&gt;"Offen",F142&lt;=0),"",IF(OR(B142="Einzahlung",B142="Auszahlung"),IF(E142&lt;Einstellungen!$B$2,Einstellungen!$B$2,E142),""))</f>
        <v/>
      </c>
      <c r="I142" s="4">
        <f>IF(H142="","",IF(B142="Einzahlung",F142,-F142))</f>
        <v/>
      </c>
      <c r="J142" s="7">
        <f>IF(COUNTA(A142:G142)=0,"",IF(OR(A142="",B142="",C142="",D142="",E142="",F142="",G142=""),"Pflichtfeld fehlt",IF(COUNTIF($A$2:$A$201,A142)&gt;1,"Vorgangs-ID doppelt",IF(AND(B142&lt;&gt;"Einzahlung",B142&lt;&gt;"Auszahlung"),"Zahlungsart ungültig",IF(OR(NOT(ISNUMBER(E142)),NOT(ISNUMBER(F142)),F142&lt;=0),"Datum oder Betrag ungültig",IF(G142&lt;&gt;"Offen","Nicht berücksichtigt: "&amp;G142,IF(E142&lt;Einstellungen!$B$2,"Überfällig: am Vorschautag berücksichtigt",IF(E142&gt;Einstellungen!$B$3,"Nicht berücksichtigt: nach Vorschauende","Berücksichtigt"))))))))</f>
        <v/>
      </c>
      <c r="K142" s="19" t="n"/>
    </row>
    <row r="143" ht="34" customHeight="1">
      <c r="A143" s="18" t="n"/>
      <c r="B143" s="18" t="n"/>
      <c r="C143" s="18" t="n"/>
      <c r="D143" s="19" t="n"/>
      <c r="E143" s="20" t="n"/>
      <c r="F143" s="15" t="n"/>
      <c r="G143" s="18" t="n"/>
      <c r="H143" s="21">
        <f>IF(OR(B143="",NOT(ISNUMBER(E143)),NOT(ISNUMBER(F143)),G143&lt;&gt;"Offen",F143&lt;=0),"",IF(OR(B143="Einzahlung",B143="Auszahlung"),IF(E143&lt;Einstellungen!$B$2,Einstellungen!$B$2,E143),""))</f>
        <v/>
      </c>
      <c r="I143" s="4">
        <f>IF(H143="","",IF(B143="Einzahlung",F143,-F143))</f>
        <v/>
      </c>
      <c r="J143" s="7">
        <f>IF(COUNTA(A143:G143)=0,"",IF(OR(A143="",B143="",C143="",D143="",E143="",F143="",G143=""),"Pflichtfeld fehlt",IF(COUNTIF($A$2:$A$201,A143)&gt;1,"Vorgangs-ID doppelt",IF(AND(B143&lt;&gt;"Einzahlung",B143&lt;&gt;"Auszahlung"),"Zahlungsart ungültig",IF(OR(NOT(ISNUMBER(E143)),NOT(ISNUMBER(F143)),F143&lt;=0),"Datum oder Betrag ungültig",IF(G143&lt;&gt;"Offen","Nicht berücksichtigt: "&amp;G143,IF(E143&lt;Einstellungen!$B$2,"Überfällig: am Vorschautag berücksichtigt",IF(E143&gt;Einstellungen!$B$3,"Nicht berücksichtigt: nach Vorschauende","Berücksichtigt"))))))))</f>
        <v/>
      </c>
      <c r="K143" s="19" t="n"/>
    </row>
    <row r="144" ht="34" customHeight="1">
      <c r="A144" s="18" t="n"/>
      <c r="B144" s="18" t="n"/>
      <c r="C144" s="18" t="n"/>
      <c r="D144" s="19" t="n"/>
      <c r="E144" s="20" t="n"/>
      <c r="F144" s="15" t="n"/>
      <c r="G144" s="18" t="n"/>
      <c r="H144" s="21">
        <f>IF(OR(B144="",NOT(ISNUMBER(E144)),NOT(ISNUMBER(F144)),G144&lt;&gt;"Offen",F144&lt;=0),"",IF(OR(B144="Einzahlung",B144="Auszahlung"),IF(E144&lt;Einstellungen!$B$2,Einstellungen!$B$2,E144),""))</f>
        <v/>
      </c>
      <c r="I144" s="4">
        <f>IF(H144="","",IF(B144="Einzahlung",F144,-F144))</f>
        <v/>
      </c>
      <c r="J144" s="7">
        <f>IF(COUNTA(A144:G144)=0,"",IF(OR(A144="",B144="",C144="",D144="",E144="",F144="",G144=""),"Pflichtfeld fehlt",IF(COUNTIF($A$2:$A$201,A144)&gt;1,"Vorgangs-ID doppelt",IF(AND(B144&lt;&gt;"Einzahlung",B144&lt;&gt;"Auszahlung"),"Zahlungsart ungültig",IF(OR(NOT(ISNUMBER(E144)),NOT(ISNUMBER(F144)),F144&lt;=0),"Datum oder Betrag ungültig",IF(G144&lt;&gt;"Offen","Nicht berücksichtigt: "&amp;G144,IF(E144&lt;Einstellungen!$B$2,"Überfällig: am Vorschautag berücksichtigt",IF(E144&gt;Einstellungen!$B$3,"Nicht berücksichtigt: nach Vorschauende","Berücksichtigt"))))))))</f>
        <v/>
      </c>
      <c r="K144" s="19" t="n"/>
    </row>
    <row r="145" ht="34" customHeight="1">
      <c r="A145" s="18" t="n"/>
      <c r="B145" s="18" t="n"/>
      <c r="C145" s="18" t="n"/>
      <c r="D145" s="19" t="n"/>
      <c r="E145" s="20" t="n"/>
      <c r="F145" s="15" t="n"/>
      <c r="G145" s="18" t="n"/>
      <c r="H145" s="21">
        <f>IF(OR(B145="",NOT(ISNUMBER(E145)),NOT(ISNUMBER(F145)),G145&lt;&gt;"Offen",F145&lt;=0),"",IF(OR(B145="Einzahlung",B145="Auszahlung"),IF(E145&lt;Einstellungen!$B$2,Einstellungen!$B$2,E145),""))</f>
        <v/>
      </c>
      <c r="I145" s="4">
        <f>IF(H145="","",IF(B145="Einzahlung",F145,-F145))</f>
        <v/>
      </c>
      <c r="J145" s="7">
        <f>IF(COUNTA(A145:G145)=0,"",IF(OR(A145="",B145="",C145="",D145="",E145="",F145="",G145=""),"Pflichtfeld fehlt",IF(COUNTIF($A$2:$A$201,A145)&gt;1,"Vorgangs-ID doppelt",IF(AND(B145&lt;&gt;"Einzahlung",B145&lt;&gt;"Auszahlung"),"Zahlungsart ungültig",IF(OR(NOT(ISNUMBER(E145)),NOT(ISNUMBER(F145)),F145&lt;=0),"Datum oder Betrag ungültig",IF(G145&lt;&gt;"Offen","Nicht berücksichtigt: "&amp;G145,IF(E145&lt;Einstellungen!$B$2,"Überfällig: am Vorschautag berücksichtigt",IF(E145&gt;Einstellungen!$B$3,"Nicht berücksichtigt: nach Vorschauende","Berücksichtigt"))))))))</f>
        <v/>
      </c>
      <c r="K145" s="19" t="n"/>
    </row>
    <row r="146" ht="34" customHeight="1">
      <c r="A146" s="18" t="n"/>
      <c r="B146" s="18" t="n"/>
      <c r="C146" s="18" t="n"/>
      <c r="D146" s="19" t="n"/>
      <c r="E146" s="20" t="n"/>
      <c r="F146" s="15" t="n"/>
      <c r="G146" s="18" t="n"/>
      <c r="H146" s="21">
        <f>IF(OR(B146="",NOT(ISNUMBER(E146)),NOT(ISNUMBER(F146)),G146&lt;&gt;"Offen",F146&lt;=0),"",IF(OR(B146="Einzahlung",B146="Auszahlung"),IF(E146&lt;Einstellungen!$B$2,Einstellungen!$B$2,E146),""))</f>
        <v/>
      </c>
      <c r="I146" s="4">
        <f>IF(H146="","",IF(B146="Einzahlung",F146,-F146))</f>
        <v/>
      </c>
      <c r="J146" s="7">
        <f>IF(COUNTA(A146:G146)=0,"",IF(OR(A146="",B146="",C146="",D146="",E146="",F146="",G146=""),"Pflichtfeld fehlt",IF(COUNTIF($A$2:$A$201,A146)&gt;1,"Vorgangs-ID doppelt",IF(AND(B146&lt;&gt;"Einzahlung",B146&lt;&gt;"Auszahlung"),"Zahlungsart ungültig",IF(OR(NOT(ISNUMBER(E146)),NOT(ISNUMBER(F146)),F146&lt;=0),"Datum oder Betrag ungültig",IF(G146&lt;&gt;"Offen","Nicht berücksichtigt: "&amp;G146,IF(E146&lt;Einstellungen!$B$2,"Überfällig: am Vorschautag berücksichtigt",IF(E146&gt;Einstellungen!$B$3,"Nicht berücksichtigt: nach Vorschauende","Berücksichtigt"))))))))</f>
        <v/>
      </c>
      <c r="K146" s="19" t="n"/>
    </row>
    <row r="147" ht="34" customHeight="1">
      <c r="A147" s="18" t="n"/>
      <c r="B147" s="18" t="n"/>
      <c r="C147" s="18" t="n"/>
      <c r="D147" s="19" t="n"/>
      <c r="E147" s="20" t="n"/>
      <c r="F147" s="15" t="n"/>
      <c r="G147" s="18" t="n"/>
      <c r="H147" s="21">
        <f>IF(OR(B147="",NOT(ISNUMBER(E147)),NOT(ISNUMBER(F147)),G147&lt;&gt;"Offen",F147&lt;=0),"",IF(OR(B147="Einzahlung",B147="Auszahlung"),IF(E147&lt;Einstellungen!$B$2,Einstellungen!$B$2,E147),""))</f>
        <v/>
      </c>
      <c r="I147" s="4">
        <f>IF(H147="","",IF(B147="Einzahlung",F147,-F147))</f>
        <v/>
      </c>
      <c r="J147" s="7">
        <f>IF(COUNTA(A147:G147)=0,"",IF(OR(A147="",B147="",C147="",D147="",E147="",F147="",G147=""),"Pflichtfeld fehlt",IF(COUNTIF($A$2:$A$201,A147)&gt;1,"Vorgangs-ID doppelt",IF(AND(B147&lt;&gt;"Einzahlung",B147&lt;&gt;"Auszahlung"),"Zahlungsart ungültig",IF(OR(NOT(ISNUMBER(E147)),NOT(ISNUMBER(F147)),F147&lt;=0),"Datum oder Betrag ungültig",IF(G147&lt;&gt;"Offen","Nicht berücksichtigt: "&amp;G147,IF(E147&lt;Einstellungen!$B$2,"Überfällig: am Vorschautag berücksichtigt",IF(E147&gt;Einstellungen!$B$3,"Nicht berücksichtigt: nach Vorschauende","Berücksichtigt"))))))))</f>
        <v/>
      </c>
      <c r="K147" s="19" t="n"/>
    </row>
    <row r="148" ht="34" customHeight="1">
      <c r="A148" s="18" t="n"/>
      <c r="B148" s="18" t="n"/>
      <c r="C148" s="18" t="n"/>
      <c r="D148" s="19" t="n"/>
      <c r="E148" s="20" t="n"/>
      <c r="F148" s="15" t="n"/>
      <c r="G148" s="18" t="n"/>
      <c r="H148" s="21">
        <f>IF(OR(B148="",NOT(ISNUMBER(E148)),NOT(ISNUMBER(F148)),G148&lt;&gt;"Offen",F148&lt;=0),"",IF(OR(B148="Einzahlung",B148="Auszahlung"),IF(E148&lt;Einstellungen!$B$2,Einstellungen!$B$2,E148),""))</f>
        <v/>
      </c>
      <c r="I148" s="4">
        <f>IF(H148="","",IF(B148="Einzahlung",F148,-F148))</f>
        <v/>
      </c>
      <c r="J148" s="7">
        <f>IF(COUNTA(A148:G148)=0,"",IF(OR(A148="",B148="",C148="",D148="",E148="",F148="",G148=""),"Pflichtfeld fehlt",IF(COUNTIF($A$2:$A$201,A148)&gt;1,"Vorgangs-ID doppelt",IF(AND(B148&lt;&gt;"Einzahlung",B148&lt;&gt;"Auszahlung"),"Zahlungsart ungültig",IF(OR(NOT(ISNUMBER(E148)),NOT(ISNUMBER(F148)),F148&lt;=0),"Datum oder Betrag ungültig",IF(G148&lt;&gt;"Offen","Nicht berücksichtigt: "&amp;G148,IF(E148&lt;Einstellungen!$B$2,"Überfällig: am Vorschautag berücksichtigt",IF(E148&gt;Einstellungen!$B$3,"Nicht berücksichtigt: nach Vorschauende","Berücksichtigt"))))))))</f>
        <v/>
      </c>
      <c r="K148" s="19" t="n"/>
    </row>
    <row r="149" ht="34" customHeight="1">
      <c r="A149" s="18" t="n"/>
      <c r="B149" s="18" t="n"/>
      <c r="C149" s="18" t="n"/>
      <c r="D149" s="19" t="n"/>
      <c r="E149" s="20" t="n"/>
      <c r="F149" s="15" t="n"/>
      <c r="G149" s="18" t="n"/>
      <c r="H149" s="21">
        <f>IF(OR(B149="",NOT(ISNUMBER(E149)),NOT(ISNUMBER(F149)),G149&lt;&gt;"Offen",F149&lt;=0),"",IF(OR(B149="Einzahlung",B149="Auszahlung"),IF(E149&lt;Einstellungen!$B$2,Einstellungen!$B$2,E149),""))</f>
        <v/>
      </c>
      <c r="I149" s="4">
        <f>IF(H149="","",IF(B149="Einzahlung",F149,-F149))</f>
        <v/>
      </c>
      <c r="J149" s="7">
        <f>IF(COUNTA(A149:G149)=0,"",IF(OR(A149="",B149="",C149="",D149="",E149="",F149="",G149=""),"Pflichtfeld fehlt",IF(COUNTIF($A$2:$A$201,A149)&gt;1,"Vorgangs-ID doppelt",IF(AND(B149&lt;&gt;"Einzahlung",B149&lt;&gt;"Auszahlung"),"Zahlungsart ungültig",IF(OR(NOT(ISNUMBER(E149)),NOT(ISNUMBER(F149)),F149&lt;=0),"Datum oder Betrag ungültig",IF(G149&lt;&gt;"Offen","Nicht berücksichtigt: "&amp;G149,IF(E149&lt;Einstellungen!$B$2,"Überfällig: am Vorschautag berücksichtigt",IF(E149&gt;Einstellungen!$B$3,"Nicht berücksichtigt: nach Vorschauende","Berücksichtigt"))))))))</f>
        <v/>
      </c>
      <c r="K149" s="19" t="n"/>
    </row>
    <row r="150" ht="34" customHeight="1">
      <c r="A150" s="18" t="n"/>
      <c r="B150" s="18" t="n"/>
      <c r="C150" s="18" t="n"/>
      <c r="D150" s="19" t="n"/>
      <c r="E150" s="20" t="n"/>
      <c r="F150" s="15" t="n"/>
      <c r="G150" s="18" t="n"/>
      <c r="H150" s="21">
        <f>IF(OR(B150="",NOT(ISNUMBER(E150)),NOT(ISNUMBER(F150)),G150&lt;&gt;"Offen",F150&lt;=0),"",IF(OR(B150="Einzahlung",B150="Auszahlung"),IF(E150&lt;Einstellungen!$B$2,Einstellungen!$B$2,E150),""))</f>
        <v/>
      </c>
      <c r="I150" s="4">
        <f>IF(H150="","",IF(B150="Einzahlung",F150,-F150))</f>
        <v/>
      </c>
      <c r="J150" s="7">
        <f>IF(COUNTA(A150:G150)=0,"",IF(OR(A150="",B150="",C150="",D150="",E150="",F150="",G150=""),"Pflichtfeld fehlt",IF(COUNTIF($A$2:$A$201,A150)&gt;1,"Vorgangs-ID doppelt",IF(AND(B150&lt;&gt;"Einzahlung",B150&lt;&gt;"Auszahlung"),"Zahlungsart ungültig",IF(OR(NOT(ISNUMBER(E150)),NOT(ISNUMBER(F150)),F150&lt;=0),"Datum oder Betrag ungültig",IF(G150&lt;&gt;"Offen","Nicht berücksichtigt: "&amp;G150,IF(E150&lt;Einstellungen!$B$2,"Überfällig: am Vorschautag berücksichtigt",IF(E150&gt;Einstellungen!$B$3,"Nicht berücksichtigt: nach Vorschauende","Berücksichtigt"))))))))</f>
        <v/>
      </c>
      <c r="K150" s="19" t="n"/>
    </row>
    <row r="151" ht="34" customHeight="1">
      <c r="A151" s="18" t="n"/>
      <c r="B151" s="18" t="n"/>
      <c r="C151" s="18" t="n"/>
      <c r="D151" s="19" t="n"/>
      <c r="E151" s="20" t="n"/>
      <c r="F151" s="15" t="n"/>
      <c r="G151" s="18" t="n"/>
      <c r="H151" s="21">
        <f>IF(OR(B151="",NOT(ISNUMBER(E151)),NOT(ISNUMBER(F151)),G151&lt;&gt;"Offen",F151&lt;=0),"",IF(OR(B151="Einzahlung",B151="Auszahlung"),IF(E151&lt;Einstellungen!$B$2,Einstellungen!$B$2,E151),""))</f>
        <v/>
      </c>
      <c r="I151" s="4">
        <f>IF(H151="","",IF(B151="Einzahlung",F151,-F151))</f>
        <v/>
      </c>
      <c r="J151" s="7">
        <f>IF(COUNTA(A151:G151)=0,"",IF(OR(A151="",B151="",C151="",D151="",E151="",F151="",G151=""),"Pflichtfeld fehlt",IF(COUNTIF($A$2:$A$201,A151)&gt;1,"Vorgangs-ID doppelt",IF(AND(B151&lt;&gt;"Einzahlung",B151&lt;&gt;"Auszahlung"),"Zahlungsart ungültig",IF(OR(NOT(ISNUMBER(E151)),NOT(ISNUMBER(F151)),F151&lt;=0),"Datum oder Betrag ungültig",IF(G151&lt;&gt;"Offen","Nicht berücksichtigt: "&amp;G151,IF(E151&lt;Einstellungen!$B$2,"Überfällig: am Vorschautag berücksichtigt",IF(E151&gt;Einstellungen!$B$3,"Nicht berücksichtigt: nach Vorschauende","Berücksichtigt"))))))))</f>
        <v/>
      </c>
      <c r="K151" s="19" t="n"/>
    </row>
    <row r="152" ht="34" customHeight="1">
      <c r="A152" s="18" t="n"/>
      <c r="B152" s="18" t="n"/>
      <c r="C152" s="18" t="n"/>
      <c r="D152" s="19" t="n"/>
      <c r="E152" s="20" t="n"/>
      <c r="F152" s="15" t="n"/>
      <c r="G152" s="18" t="n"/>
      <c r="H152" s="21">
        <f>IF(OR(B152="",NOT(ISNUMBER(E152)),NOT(ISNUMBER(F152)),G152&lt;&gt;"Offen",F152&lt;=0),"",IF(OR(B152="Einzahlung",B152="Auszahlung"),IF(E152&lt;Einstellungen!$B$2,Einstellungen!$B$2,E152),""))</f>
        <v/>
      </c>
      <c r="I152" s="4">
        <f>IF(H152="","",IF(B152="Einzahlung",F152,-F152))</f>
        <v/>
      </c>
      <c r="J152" s="7">
        <f>IF(COUNTA(A152:G152)=0,"",IF(OR(A152="",B152="",C152="",D152="",E152="",F152="",G152=""),"Pflichtfeld fehlt",IF(COUNTIF($A$2:$A$201,A152)&gt;1,"Vorgangs-ID doppelt",IF(AND(B152&lt;&gt;"Einzahlung",B152&lt;&gt;"Auszahlung"),"Zahlungsart ungültig",IF(OR(NOT(ISNUMBER(E152)),NOT(ISNUMBER(F152)),F152&lt;=0),"Datum oder Betrag ungültig",IF(G152&lt;&gt;"Offen","Nicht berücksichtigt: "&amp;G152,IF(E152&lt;Einstellungen!$B$2,"Überfällig: am Vorschautag berücksichtigt",IF(E152&gt;Einstellungen!$B$3,"Nicht berücksichtigt: nach Vorschauende","Berücksichtigt"))))))))</f>
        <v/>
      </c>
      <c r="K152" s="19" t="n"/>
    </row>
    <row r="153" ht="34" customHeight="1">
      <c r="A153" s="18" t="n"/>
      <c r="B153" s="18" t="n"/>
      <c r="C153" s="18" t="n"/>
      <c r="D153" s="19" t="n"/>
      <c r="E153" s="20" t="n"/>
      <c r="F153" s="15" t="n"/>
      <c r="G153" s="18" t="n"/>
      <c r="H153" s="21">
        <f>IF(OR(B153="",NOT(ISNUMBER(E153)),NOT(ISNUMBER(F153)),G153&lt;&gt;"Offen",F153&lt;=0),"",IF(OR(B153="Einzahlung",B153="Auszahlung"),IF(E153&lt;Einstellungen!$B$2,Einstellungen!$B$2,E153),""))</f>
        <v/>
      </c>
      <c r="I153" s="4">
        <f>IF(H153="","",IF(B153="Einzahlung",F153,-F153))</f>
        <v/>
      </c>
      <c r="J153" s="7">
        <f>IF(COUNTA(A153:G153)=0,"",IF(OR(A153="",B153="",C153="",D153="",E153="",F153="",G153=""),"Pflichtfeld fehlt",IF(COUNTIF($A$2:$A$201,A153)&gt;1,"Vorgangs-ID doppelt",IF(AND(B153&lt;&gt;"Einzahlung",B153&lt;&gt;"Auszahlung"),"Zahlungsart ungültig",IF(OR(NOT(ISNUMBER(E153)),NOT(ISNUMBER(F153)),F153&lt;=0),"Datum oder Betrag ungültig",IF(G153&lt;&gt;"Offen","Nicht berücksichtigt: "&amp;G153,IF(E153&lt;Einstellungen!$B$2,"Überfällig: am Vorschautag berücksichtigt",IF(E153&gt;Einstellungen!$B$3,"Nicht berücksichtigt: nach Vorschauende","Berücksichtigt"))))))))</f>
        <v/>
      </c>
      <c r="K153" s="19" t="n"/>
    </row>
    <row r="154" ht="34" customHeight="1">
      <c r="A154" s="18" t="n"/>
      <c r="B154" s="18" t="n"/>
      <c r="C154" s="18" t="n"/>
      <c r="D154" s="19" t="n"/>
      <c r="E154" s="20" t="n"/>
      <c r="F154" s="15" t="n"/>
      <c r="G154" s="18" t="n"/>
      <c r="H154" s="21">
        <f>IF(OR(B154="",NOT(ISNUMBER(E154)),NOT(ISNUMBER(F154)),G154&lt;&gt;"Offen",F154&lt;=0),"",IF(OR(B154="Einzahlung",B154="Auszahlung"),IF(E154&lt;Einstellungen!$B$2,Einstellungen!$B$2,E154),""))</f>
        <v/>
      </c>
      <c r="I154" s="4">
        <f>IF(H154="","",IF(B154="Einzahlung",F154,-F154))</f>
        <v/>
      </c>
      <c r="J154" s="7">
        <f>IF(COUNTA(A154:G154)=0,"",IF(OR(A154="",B154="",C154="",D154="",E154="",F154="",G154=""),"Pflichtfeld fehlt",IF(COUNTIF($A$2:$A$201,A154)&gt;1,"Vorgangs-ID doppelt",IF(AND(B154&lt;&gt;"Einzahlung",B154&lt;&gt;"Auszahlung"),"Zahlungsart ungültig",IF(OR(NOT(ISNUMBER(E154)),NOT(ISNUMBER(F154)),F154&lt;=0),"Datum oder Betrag ungültig",IF(G154&lt;&gt;"Offen","Nicht berücksichtigt: "&amp;G154,IF(E154&lt;Einstellungen!$B$2,"Überfällig: am Vorschautag berücksichtigt",IF(E154&gt;Einstellungen!$B$3,"Nicht berücksichtigt: nach Vorschauende","Berücksichtigt"))))))))</f>
        <v/>
      </c>
      <c r="K154" s="19" t="n"/>
    </row>
    <row r="155" ht="34" customHeight="1">
      <c r="A155" s="18" t="n"/>
      <c r="B155" s="18" t="n"/>
      <c r="C155" s="18" t="n"/>
      <c r="D155" s="19" t="n"/>
      <c r="E155" s="20" t="n"/>
      <c r="F155" s="15" t="n"/>
      <c r="G155" s="18" t="n"/>
      <c r="H155" s="21">
        <f>IF(OR(B155="",NOT(ISNUMBER(E155)),NOT(ISNUMBER(F155)),G155&lt;&gt;"Offen",F155&lt;=0),"",IF(OR(B155="Einzahlung",B155="Auszahlung"),IF(E155&lt;Einstellungen!$B$2,Einstellungen!$B$2,E155),""))</f>
        <v/>
      </c>
      <c r="I155" s="4">
        <f>IF(H155="","",IF(B155="Einzahlung",F155,-F155))</f>
        <v/>
      </c>
      <c r="J155" s="7">
        <f>IF(COUNTA(A155:G155)=0,"",IF(OR(A155="",B155="",C155="",D155="",E155="",F155="",G155=""),"Pflichtfeld fehlt",IF(COUNTIF($A$2:$A$201,A155)&gt;1,"Vorgangs-ID doppelt",IF(AND(B155&lt;&gt;"Einzahlung",B155&lt;&gt;"Auszahlung"),"Zahlungsart ungültig",IF(OR(NOT(ISNUMBER(E155)),NOT(ISNUMBER(F155)),F155&lt;=0),"Datum oder Betrag ungültig",IF(G155&lt;&gt;"Offen","Nicht berücksichtigt: "&amp;G155,IF(E155&lt;Einstellungen!$B$2,"Überfällig: am Vorschautag berücksichtigt",IF(E155&gt;Einstellungen!$B$3,"Nicht berücksichtigt: nach Vorschauende","Berücksichtigt"))))))))</f>
        <v/>
      </c>
      <c r="K155" s="19" t="n"/>
    </row>
    <row r="156" ht="34" customHeight="1">
      <c r="A156" s="18" t="n"/>
      <c r="B156" s="18" t="n"/>
      <c r="C156" s="18" t="n"/>
      <c r="D156" s="19" t="n"/>
      <c r="E156" s="20" t="n"/>
      <c r="F156" s="15" t="n"/>
      <c r="G156" s="18" t="n"/>
      <c r="H156" s="21">
        <f>IF(OR(B156="",NOT(ISNUMBER(E156)),NOT(ISNUMBER(F156)),G156&lt;&gt;"Offen",F156&lt;=0),"",IF(OR(B156="Einzahlung",B156="Auszahlung"),IF(E156&lt;Einstellungen!$B$2,Einstellungen!$B$2,E156),""))</f>
        <v/>
      </c>
      <c r="I156" s="4">
        <f>IF(H156="","",IF(B156="Einzahlung",F156,-F156))</f>
        <v/>
      </c>
      <c r="J156" s="7">
        <f>IF(COUNTA(A156:G156)=0,"",IF(OR(A156="",B156="",C156="",D156="",E156="",F156="",G156=""),"Pflichtfeld fehlt",IF(COUNTIF($A$2:$A$201,A156)&gt;1,"Vorgangs-ID doppelt",IF(AND(B156&lt;&gt;"Einzahlung",B156&lt;&gt;"Auszahlung"),"Zahlungsart ungültig",IF(OR(NOT(ISNUMBER(E156)),NOT(ISNUMBER(F156)),F156&lt;=0),"Datum oder Betrag ungültig",IF(G156&lt;&gt;"Offen","Nicht berücksichtigt: "&amp;G156,IF(E156&lt;Einstellungen!$B$2,"Überfällig: am Vorschautag berücksichtigt",IF(E156&gt;Einstellungen!$B$3,"Nicht berücksichtigt: nach Vorschauende","Berücksichtigt"))))))))</f>
        <v/>
      </c>
      <c r="K156" s="19" t="n"/>
    </row>
    <row r="157" ht="34" customHeight="1">
      <c r="A157" s="18" t="n"/>
      <c r="B157" s="18" t="n"/>
      <c r="C157" s="18" t="n"/>
      <c r="D157" s="19" t="n"/>
      <c r="E157" s="20" t="n"/>
      <c r="F157" s="15" t="n"/>
      <c r="G157" s="18" t="n"/>
      <c r="H157" s="21">
        <f>IF(OR(B157="",NOT(ISNUMBER(E157)),NOT(ISNUMBER(F157)),G157&lt;&gt;"Offen",F157&lt;=0),"",IF(OR(B157="Einzahlung",B157="Auszahlung"),IF(E157&lt;Einstellungen!$B$2,Einstellungen!$B$2,E157),""))</f>
        <v/>
      </c>
      <c r="I157" s="4">
        <f>IF(H157="","",IF(B157="Einzahlung",F157,-F157))</f>
        <v/>
      </c>
      <c r="J157" s="7">
        <f>IF(COUNTA(A157:G157)=0,"",IF(OR(A157="",B157="",C157="",D157="",E157="",F157="",G157=""),"Pflichtfeld fehlt",IF(COUNTIF($A$2:$A$201,A157)&gt;1,"Vorgangs-ID doppelt",IF(AND(B157&lt;&gt;"Einzahlung",B157&lt;&gt;"Auszahlung"),"Zahlungsart ungültig",IF(OR(NOT(ISNUMBER(E157)),NOT(ISNUMBER(F157)),F157&lt;=0),"Datum oder Betrag ungültig",IF(G157&lt;&gt;"Offen","Nicht berücksichtigt: "&amp;G157,IF(E157&lt;Einstellungen!$B$2,"Überfällig: am Vorschautag berücksichtigt",IF(E157&gt;Einstellungen!$B$3,"Nicht berücksichtigt: nach Vorschauende","Berücksichtigt"))))))))</f>
        <v/>
      </c>
      <c r="K157" s="19" t="n"/>
    </row>
    <row r="158" ht="34" customHeight="1">
      <c r="A158" s="18" t="n"/>
      <c r="B158" s="18" t="n"/>
      <c r="C158" s="18" t="n"/>
      <c r="D158" s="19" t="n"/>
      <c r="E158" s="20" t="n"/>
      <c r="F158" s="15" t="n"/>
      <c r="G158" s="18" t="n"/>
      <c r="H158" s="21">
        <f>IF(OR(B158="",NOT(ISNUMBER(E158)),NOT(ISNUMBER(F158)),G158&lt;&gt;"Offen",F158&lt;=0),"",IF(OR(B158="Einzahlung",B158="Auszahlung"),IF(E158&lt;Einstellungen!$B$2,Einstellungen!$B$2,E158),""))</f>
        <v/>
      </c>
      <c r="I158" s="4">
        <f>IF(H158="","",IF(B158="Einzahlung",F158,-F158))</f>
        <v/>
      </c>
      <c r="J158" s="7">
        <f>IF(COUNTA(A158:G158)=0,"",IF(OR(A158="",B158="",C158="",D158="",E158="",F158="",G158=""),"Pflichtfeld fehlt",IF(COUNTIF($A$2:$A$201,A158)&gt;1,"Vorgangs-ID doppelt",IF(AND(B158&lt;&gt;"Einzahlung",B158&lt;&gt;"Auszahlung"),"Zahlungsart ungültig",IF(OR(NOT(ISNUMBER(E158)),NOT(ISNUMBER(F158)),F158&lt;=0),"Datum oder Betrag ungültig",IF(G158&lt;&gt;"Offen","Nicht berücksichtigt: "&amp;G158,IF(E158&lt;Einstellungen!$B$2,"Überfällig: am Vorschautag berücksichtigt",IF(E158&gt;Einstellungen!$B$3,"Nicht berücksichtigt: nach Vorschauende","Berücksichtigt"))))))))</f>
        <v/>
      </c>
      <c r="K158" s="19" t="n"/>
    </row>
    <row r="159" ht="34" customHeight="1">
      <c r="A159" s="18" t="n"/>
      <c r="B159" s="18" t="n"/>
      <c r="C159" s="18" t="n"/>
      <c r="D159" s="19" t="n"/>
      <c r="E159" s="20" t="n"/>
      <c r="F159" s="15" t="n"/>
      <c r="G159" s="18" t="n"/>
      <c r="H159" s="21">
        <f>IF(OR(B159="",NOT(ISNUMBER(E159)),NOT(ISNUMBER(F159)),G159&lt;&gt;"Offen",F159&lt;=0),"",IF(OR(B159="Einzahlung",B159="Auszahlung"),IF(E159&lt;Einstellungen!$B$2,Einstellungen!$B$2,E159),""))</f>
        <v/>
      </c>
      <c r="I159" s="4">
        <f>IF(H159="","",IF(B159="Einzahlung",F159,-F159))</f>
        <v/>
      </c>
      <c r="J159" s="7">
        <f>IF(COUNTA(A159:G159)=0,"",IF(OR(A159="",B159="",C159="",D159="",E159="",F159="",G159=""),"Pflichtfeld fehlt",IF(COUNTIF($A$2:$A$201,A159)&gt;1,"Vorgangs-ID doppelt",IF(AND(B159&lt;&gt;"Einzahlung",B159&lt;&gt;"Auszahlung"),"Zahlungsart ungültig",IF(OR(NOT(ISNUMBER(E159)),NOT(ISNUMBER(F159)),F159&lt;=0),"Datum oder Betrag ungültig",IF(G159&lt;&gt;"Offen","Nicht berücksichtigt: "&amp;G159,IF(E159&lt;Einstellungen!$B$2,"Überfällig: am Vorschautag berücksichtigt",IF(E159&gt;Einstellungen!$B$3,"Nicht berücksichtigt: nach Vorschauende","Berücksichtigt"))))))))</f>
        <v/>
      </c>
      <c r="K159" s="19" t="n"/>
    </row>
    <row r="160" ht="34" customHeight="1">
      <c r="A160" s="18" t="n"/>
      <c r="B160" s="18" t="n"/>
      <c r="C160" s="18" t="n"/>
      <c r="D160" s="19" t="n"/>
      <c r="E160" s="20" t="n"/>
      <c r="F160" s="15" t="n"/>
      <c r="G160" s="18" t="n"/>
      <c r="H160" s="21">
        <f>IF(OR(B160="",NOT(ISNUMBER(E160)),NOT(ISNUMBER(F160)),G160&lt;&gt;"Offen",F160&lt;=0),"",IF(OR(B160="Einzahlung",B160="Auszahlung"),IF(E160&lt;Einstellungen!$B$2,Einstellungen!$B$2,E160),""))</f>
        <v/>
      </c>
      <c r="I160" s="4">
        <f>IF(H160="","",IF(B160="Einzahlung",F160,-F160))</f>
        <v/>
      </c>
      <c r="J160" s="7">
        <f>IF(COUNTA(A160:G160)=0,"",IF(OR(A160="",B160="",C160="",D160="",E160="",F160="",G160=""),"Pflichtfeld fehlt",IF(COUNTIF($A$2:$A$201,A160)&gt;1,"Vorgangs-ID doppelt",IF(AND(B160&lt;&gt;"Einzahlung",B160&lt;&gt;"Auszahlung"),"Zahlungsart ungültig",IF(OR(NOT(ISNUMBER(E160)),NOT(ISNUMBER(F160)),F160&lt;=0),"Datum oder Betrag ungültig",IF(G160&lt;&gt;"Offen","Nicht berücksichtigt: "&amp;G160,IF(E160&lt;Einstellungen!$B$2,"Überfällig: am Vorschautag berücksichtigt",IF(E160&gt;Einstellungen!$B$3,"Nicht berücksichtigt: nach Vorschauende","Berücksichtigt"))))))))</f>
        <v/>
      </c>
      <c r="K160" s="19" t="n"/>
    </row>
    <row r="161" ht="34" customHeight="1">
      <c r="A161" s="18" t="n"/>
      <c r="B161" s="18" t="n"/>
      <c r="C161" s="18" t="n"/>
      <c r="D161" s="19" t="n"/>
      <c r="E161" s="20" t="n"/>
      <c r="F161" s="15" t="n"/>
      <c r="G161" s="18" t="n"/>
      <c r="H161" s="21">
        <f>IF(OR(B161="",NOT(ISNUMBER(E161)),NOT(ISNUMBER(F161)),G161&lt;&gt;"Offen",F161&lt;=0),"",IF(OR(B161="Einzahlung",B161="Auszahlung"),IF(E161&lt;Einstellungen!$B$2,Einstellungen!$B$2,E161),""))</f>
        <v/>
      </c>
      <c r="I161" s="4">
        <f>IF(H161="","",IF(B161="Einzahlung",F161,-F161))</f>
        <v/>
      </c>
      <c r="J161" s="7">
        <f>IF(COUNTA(A161:G161)=0,"",IF(OR(A161="",B161="",C161="",D161="",E161="",F161="",G161=""),"Pflichtfeld fehlt",IF(COUNTIF($A$2:$A$201,A161)&gt;1,"Vorgangs-ID doppelt",IF(AND(B161&lt;&gt;"Einzahlung",B161&lt;&gt;"Auszahlung"),"Zahlungsart ungültig",IF(OR(NOT(ISNUMBER(E161)),NOT(ISNUMBER(F161)),F161&lt;=0),"Datum oder Betrag ungültig",IF(G161&lt;&gt;"Offen","Nicht berücksichtigt: "&amp;G161,IF(E161&lt;Einstellungen!$B$2,"Überfällig: am Vorschautag berücksichtigt",IF(E161&gt;Einstellungen!$B$3,"Nicht berücksichtigt: nach Vorschauende","Berücksichtigt"))))))))</f>
        <v/>
      </c>
      <c r="K161" s="19" t="n"/>
    </row>
    <row r="162" ht="34" customHeight="1">
      <c r="A162" s="18" t="n"/>
      <c r="B162" s="18" t="n"/>
      <c r="C162" s="18" t="n"/>
      <c r="D162" s="19" t="n"/>
      <c r="E162" s="20" t="n"/>
      <c r="F162" s="15" t="n"/>
      <c r="G162" s="18" t="n"/>
      <c r="H162" s="21">
        <f>IF(OR(B162="",NOT(ISNUMBER(E162)),NOT(ISNUMBER(F162)),G162&lt;&gt;"Offen",F162&lt;=0),"",IF(OR(B162="Einzahlung",B162="Auszahlung"),IF(E162&lt;Einstellungen!$B$2,Einstellungen!$B$2,E162),""))</f>
        <v/>
      </c>
      <c r="I162" s="4">
        <f>IF(H162="","",IF(B162="Einzahlung",F162,-F162))</f>
        <v/>
      </c>
      <c r="J162" s="7">
        <f>IF(COUNTA(A162:G162)=0,"",IF(OR(A162="",B162="",C162="",D162="",E162="",F162="",G162=""),"Pflichtfeld fehlt",IF(COUNTIF($A$2:$A$201,A162)&gt;1,"Vorgangs-ID doppelt",IF(AND(B162&lt;&gt;"Einzahlung",B162&lt;&gt;"Auszahlung"),"Zahlungsart ungültig",IF(OR(NOT(ISNUMBER(E162)),NOT(ISNUMBER(F162)),F162&lt;=0),"Datum oder Betrag ungültig",IF(G162&lt;&gt;"Offen","Nicht berücksichtigt: "&amp;G162,IF(E162&lt;Einstellungen!$B$2,"Überfällig: am Vorschautag berücksichtigt",IF(E162&gt;Einstellungen!$B$3,"Nicht berücksichtigt: nach Vorschauende","Berücksichtigt"))))))))</f>
        <v/>
      </c>
      <c r="K162" s="19" t="n"/>
    </row>
    <row r="163" ht="34" customHeight="1">
      <c r="A163" s="18" t="n"/>
      <c r="B163" s="18" t="n"/>
      <c r="C163" s="18" t="n"/>
      <c r="D163" s="19" t="n"/>
      <c r="E163" s="20" t="n"/>
      <c r="F163" s="15" t="n"/>
      <c r="G163" s="18" t="n"/>
      <c r="H163" s="21">
        <f>IF(OR(B163="",NOT(ISNUMBER(E163)),NOT(ISNUMBER(F163)),G163&lt;&gt;"Offen",F163&lt;=0),"",IF(OR(B163="Einzahlung",B163="Auszahlung"),IF(E163&lt;Einstellungen!$B$2,Einstellungen!$B$2,E163),""))</f>
        <v/>
      </c>
      <c r="I163" s="4">
        <f>IF(H163="","",IF(B163="Einzahlung",F163,-F163))</f>
        <v/>
      </c>
      <c r="J163" s="7">
        <f>IF(COUNTA(A163:G163)=0,"",IF(OR(A163="",B163="",C163="",D163="",E163="",F163="",G163=""),"Pflichtfeld fehlt",IF(COUNTIF($A$2:$A$201,A163)&gt;1,"Vorgangs-ID doppelt",IF(AND(B163&lt;&gt;"Einzahlung",B163&lt;&gt;"Auszahlung"),"Zahlungsart ungültig",IF(OR(NOT(ISNUMBER(E163)),NOT(ISNUMBER(F163)),F163&lt;=0),"Datum oder Betrag ungültig",IF(G163&lt;&gt;"Offen","Nicht berücksichtigt: "&amp;G163,IF(E163&lt;Einstellungen!$B$2,"Überfällig: am Vorschautag berücksichtigt",IF(E163&gt;Einstellungen!$B$3,"Nicht berücksichtigt: nach Vorschauende","Berücksichtigt"))))))))</f>
        <v/>
      </c>
      <c r="K163" s="19" t="n"/>
    </row>
    <row r="164" ht="34" customHeight="1">
      <c r="A164" s="18" t="n"/>
      <c r="B164" s="18" t="n"/>
      <c r="C164" s="18" t="n"/>
      <c r="D164" s="19" t="n"/>
      <c r="E164" s="20" t="n"/>
      <c r="F164" s="15" t="n"/>
      <c r="G164" s="18" t="n"/>
      <c r="H164" s="21">
        <f>IF(OR(B164="",NOT(ISNUMBER(E164)),NOT(ISNUMBER(F164)),G164&lt;&gt;"Offen",F164&lt;=0),"",IF(OR(B164="Einzahlung",B164="Auszahlung"),IF(E164&lt;Einstellungen!$B$2,Einstellungen!$B$2,E164),""))</f>
        <v/>
      </c>
      <c r="I164" s="4">
        <f>IF(H164="","",IF(B164="Einzahlung",F164,-F164))</f>
        <v/>
      </c>
      <c r="J164" s="7">
        <f>IF(COUNTA(A164:G164)=0,"",IF(OR(A164="",B164="",C164="",D164="",E164="",F164="",G164=""),"Pflichtfeld fehlt",IF(COUNTIF($A$2:$A$201,A164)&gt;1,"Vorgangs-ID doppelt",IF(AND(B164&lt;&gt;"Einzahlung",B164&lt;&gt;"Auszahlung"),"Zahlungsart ungültig",IF(OR(NOT(ISNUMBER(E164)),NOT(ISNUMBER(F164)),F164&lt;=0),"Datum oder Betrag ungültig",IF(G164&lt;&gt;"Offen","Nicht berücksichtigt: "&amp;G164,IF(E164&lt;Einstellungen!$B$2,"Überfällig: am Vorschautag berücksichtigt",IF(E164&gt;Einstellungen!$B$3,"Nicht berücksichtigt: nach Vorschauende","Berücksichtigt"))))))))</f>
        <v/>
      </c>
      <c r="K164" s="19" t="n"/>
    </row>
    <row r="165" ht="34" customHeight="1">
      <c r="A165" s="18" t="n"/>
      <c r="B165" s="18" t="n"/>
      <c r="C165" s="18" t="n"/>
      <c r="D165" s="19" t="n"/>
      <c r="E165" s="20" t="n"/>
      <c r="F165" s="15" t="n"/>
      <c r="G165" s="18" t="n"/>
      <c r="H165" s="21">
        <f>IF(OR(B165="",NOT(ISNUMBER(E165)),NOT(ISNUMBER(F165)),G165&lt;&gt;"Offen",F165&lt;=0),"",IF(OR(B165="Einzahlung",B165="Auszahlung"),IF(E165&lt;Einstellungen!$B$2,Einstellungen!$B$2,E165),""))</f>
        <v/>
      </c>
      <c r="I165" s="4">
        <f>IF(H165="","",IF(B165="Einzahlung",F165,-F165))</f>
        <v/>
      </c>
      <c r="J165" s="7">
        <f>IF(COUNTA(A165:G165)=0,"",IF(OR(A165="",B165="",C165="",D165="",E165="",F165="",G165=""),"Pflichtfeld fehlt",IF(COUNTIF($A$2:$A$201,A165)&gt;1,"Vorgangs-ID doppelt",IF(AND(B165&lt;&gt;"Einzahlung",B165&lt;&gt;"Auszahlung"),"Zahlungsart ungültig",IF(OR(NOT(ISNUMBER(E165)),NOT(ISNUMBER(F165)),F165&lt;=0),"Datum oder Betrag ungültig",IF(G165&lt;&gt;"Offen","Nicht berücksichtigt: "&amp;G165,IF(E165&lt;Einstellungen!$B$2,"Überfällig: am Vorschautag berücksichtigt",IF(E165&gt;Einstellungen!$B$3,"Nicht berücksichtigt: nach Vorschauende","Berücksichtigt"))))))))</f>
        <v/>
      </c>
      <c r="K165" s="19" t="n"/>
    </row>
    <row r="166" ht="34" customHeight="1">
      <c r="A166" s="18" t="n"/>
      <c r="B166" s="18" t="n"/>
      <c r="C166" s="18" t="n"/>
      <c r="D166" s="19" t="n"/>
      <c r="E166" s="20" t="n"/>
      <c r="F166" s="15" t="n"/>
      <c r="G166" s="18" t="n"/>
      <c r="H166" s="21">
        <f>IF(OR(B166="",NOT(ISNUMBER(E166)),NOT(ISNUMBER(F166)),G166&lt;&gt;"Offen",F166&lt;=0),"",IF(OR(B166="Einzahlung",B166="Auszahlung"),IF(E166&lt;Einstellungen!$B$2,Einstellungen!$B$2,E166),""))</f>
        <v/>
      </c>
      <c r="I166" s="4">
        <f>IF(H166="","",IF(B166="Einzahlung",F166,-F166))</f>
        <v/>
      </c>
      <c r="J166" s="7">
        <f>IF(COUNTA(A166:G166)=0,"",IF(OR(A166="",B166="",C166="",D166="",E166="",F166="",G166=""),"Pflichtfeld fehlt",IF(COUNTIF($A$2:$A$201,A166)&gt;1,"Vorgangs-ID doppelt",IF(AND(B166&lt;&gt;"Einzahlung",B166&lt;&gt;"Auszahlung"),"Zahlungsart ungültig",IF(OR(NOT(ISNUMBER(E166)),NOT(ISNUMBER(F166)),F166&lt;=0),"Datum oder Betrag ungültig",IF(G166&lt;&gt;"Offen","Nicht berücksichtigt: "&amp;G166,IF(E166&lt;Einstellungen!$B$2,"Überfällig: am Vorschautag berücksichtigt",IF(E166&gt;Einstellungen!$B$3,"Nicht berücksichtigt: nach Vorschauende","Berücksichtigt"))))))))</f>
        <v/>
      </c>
      <c r="K166" s="19" t="n"/>
    </row>
    <row r="167" ht="34" customHeight="1">
      <c r="A167" s="18" t="n"/>
      <c r="B167" s="18" t="n"/>
      <c r="C167" s="18" t="n"/>
      <c r="D167" s="19" t="n"/>
      <c r="E167" s="20" t="n"/>
      <c r="F167" s="15" t="n"/>
      <c r="G167" s="18" t="n"/>
      <c r="H167" s="21">
        <f>IF(OR(B167="",NOT(ISNUMBER(E167)),NOT(ISNUMBER(F167)),G167&lt;&gt;"Offen",F167&lt;=0),"",IF(OR(B167="Einzahlung",B167="Auszahlung"),IF(E167&lt;Einstellungen!$B$2,Einstellungen!$B$2,E167),""))</f>
        <v/>
      </c>
      <c r="I167" s="4">
        <f>IF(H167="","",IF(B167="Einzahlung",F167,-F167))</f>
        <v/>
      </c>
      <c r="J167" s="7">
        <f>IF(COUNTA(A167:G167)=0,"",IF(OR(A167="",B167="",C167="",D167="",E167="",F167="",G167=""),"Pflichtfeld fehlt",IF(COUNTIF($A$2:$A$201,A167)&gt;1,"Vorgangs-ID doppelt",IF(AND(B167&lt;&gt;"Einzahlung",B167&lt;&gt;"Auszahlung"),"Zahlungsart ungültig",IF(OR(NOT(ISNUMBER(E167)),NOT(ISNUMBER(F167)),F167&lt;=0),"Datum oder Betrag ungültig",IF(G167&lt;&gt;"Offen","Nicht berücksichtigt: "&amp;G167,IF(E167&lt;Einstellungen!$B$2,"Überfällig: am Vorschautag berücksichtigt",IF(E167&gt;Einstellungen!$B$3,"Nicht berücksichtigt: nach Vorschauende","Berücksichtigt"))))))))</f>
        <v/>
      </c>
      <c r="K167" s="19" t="n"/>
    </row>
    <row r="168" ht="34" customHeight="1">
      <c r="A168" s="18" t="n"/>
      <c r="B168" s="18" t="n"/>
      <c r="C168" s="18" t="n"/>
      <c r="D168" s="19" t="n"/>
      <c r="E168" s="20" t="n"/>
      <c r="F168" s="15" t="n"/>
      <c r="G168" s="18" t="n"/>
      <c r="H168" s="21">
        <f>IF(OR(B168="",NOT(ISNUMBER(E168)),NOT(ISNUMBER(F168)),G168&lt;&gt;"Offen",F168&lt;=0),"",IF(OR(B168="Einzahlung",B168="Auszahlung"),IF(E168&lt;Einstellungen!$B$2,Einstellungen!$B$2,E168),""))</f>
        <v/>
      </c>
      <c r="I168" s="4">
        <f>IF(H168="","",IF(B168="Einzahlung",F168,-F168))</f>
        <v/>
      </c>
      <c r="J168" s="7">
        <f>IF(COUNTA(A168:G168)=0,"",IF(OR(A168="",B168="",C168="",D168="",E168="",F168="",G168=""),"Pflichtfeld fehlt",IF(COUNTIF($A$2:$A$201,A168)&gt;1,"Vorgangs-ID doppelt",IF(AND(B168&lt;&gt;"Einzahlung",B168&lt;&gt;"Auszahlung"),"Zahlungsart ungültig",IF(OR(NOT(ISNUMBER(E168)),NOT(ISNUMBER(F168)),F168&lt;=0),"Datum oder Betrag ungültig",IF(G168&lt;&gt;"Offen","Nicht berücksichtigt: "&amp;G168,IF(E168&lt;Einstellungen!$B$2,"Überfällig: am Vorschautag berücksichtigt",IF(E168&gt;Einstellungen!$B$3,"Nicht berücksichtigt: nach Vorschauende","Berücksichtigt"))))))))</f>
        <v/>
      </c>
      <c r="K168" s="19" t="n"/>
    </row>
    <row r="169" ht="34" customHeight="1">
      <c r="A169" s="18" t="n"/>
      <c r="B169" s="18" t="n"/>
      <c r="C169" s="18" t="n"/>
      <c r="D169" s="19" t="n"/>
      <c r="E169" s="20" t="n"/>
      <c r="F169" s="15" t="n"/>
      <c r="G169" s="18" t="n"/>
      <c r="H169" s="21">
        <f>IF(OR(B169="",NOT(ISNUMBER(E169)),NOT(ISNUMBER(F169)),G169&lt;&gt;"Offen",F169&lt;=0),"",IF(OR(B169="Einzahlung",B169="Auszahlung"),IF(E169&lt;Einstellungen!$B$2,Einstellungen!$B$2,E169),""))</f>
        <v/>
      </c>
      <c r="I169" s="4">
        <f>IF(H169="","",IF(B169="Einzahlung",F169,-F169))</f>
        <v/>
      </c>
      <c r="J169" s="7">
        <f>IF(COUNTA(A169:G169)=0,"",IF(OR(A169="",B169="",C169="",D169="",E169="",F169="",G169=""),"Pflichtfeld fehlt",IF(COUNTIF($A$2:$A$201,A169)&gt;1,"Vorgangs-ID doppelt",IF(AND(B169&lt;&gt;"Einzahlung",B169&lt;&gt;"Auszahlung"),"Zahlungsart ungültig",IF(OR(NOT(ISNUMBER(E169)),NOT(ISNUMBER(F169)),F169&lt;=0),"Datum oder Betrag ungültig",IF(G169&lt;&gt;"Offen","Nicht berücksichtigt: "&amp;G169,IF(E169&lt;Einstellungen!$B$2,"Überfällig: am Vorschautag berücksichtigt",IF(E169&gt;Einstellungen!$B$3,"Nicht berücksichtigt: nach Vorschauende","Berücksichtigt"))))))))</f>
        <v/>
      </c>
      <c r="K169" s="19" t="n"/>
    </row>
    <row r="170" ht="34" customHeight="1">
      <c r="A170" s="18" t="n"/>
      <c r="B170" s="18" t="n"/>
      <c r="C170" s="18" t="n"/>
      <c r="D170" s="19" t="n"/>
      <c r="E170" s="20" t="n"/>
      <c r="F170" s="15" t="n"/>
      <c r="G170" s="18" t="n"/>
      <c r="H170" s="21">
        <f>IF(OR(B170="",NOT(ISNUMBER(E170)),NOT(ISNUMBER(F170)),G170&lt;&gt;"Offen",F170&lt;=0),"",IF(OR(B170="Einzahlung",B170="Auszahlung"),IF(E170&lt;Einstellungen!$B$2,Einstellungen!$B$2,E170),""))</f>
        <v/>
      </c>
      <c r="I170" s="4">
        <f>IF(H170="","",IF(B170="Einzahlung",F170,-F170))</f>
        <v/>
      </c>
      <c r="J170" s="7">
        <f>IF(COUNTA(A170:G170)=0,"",IF(OR(A170="",B170="",C170="",D170="",E170="",F170="",G170=""),"Pflichtfeld fehlt",IF(COUNTIF($A$2:$A$201,A170)&gt;1,"Vorgangs-ID doppelt",IF(AND(B170&lt;&gt;"Einzahlung",B170&lt;&gt;"Auszahlung"),"Zahlungsart ungültig",IF(OR(NOT(ISNUMBER(E170)),NOT(ISNUMBER(F170)),F170&lt;=0),"Datum oder Betrag ungültig",IF(G170&lt;&gt;"Offen","Nicht berücksichtigt: "&amp;G170,IF(E170&lt;Einstellungen!$B$2,"Überfällig: am Vorschautag berücksichtigt",IF(E170&gt;Einstellungen!$B$3,"Nicht berücksichtigt: nach Vorschauende","Berücksichtigt"))))))))</f>
        <v/>
      </c>
      <c r="K170" s="19" t="n"/>
    </row>
    <row r="171" ht="34" customHeight="1">
      <c r="A171" s="18" t="n"/>
      <c r="B171" s="18" t="n"/>
      <c r="C171" s="18" t="n"/>
      <c r="D171" s="19" t="n"/>
      <c r="E171" s="20" t="n"/>
      <c r="F171" s="15" t="n"/>
      <c r="G171" s="18" t="n"/>
      <c r="H171" s="21">
        <f>IF(OR(B171="",NOT(ISNUMBER(E171)),NOT(ISNUMBER(F171)),G171&lt;&gt;"Offen",F171&lt;=0),"",IF(OR(B171="Einzahlung",B171="Auszahlung"),IF(E171&lt;Einstellungen!$B$2,Einstellungen!$B$2,E171),""))</f>
        <v/>
      </c>
      <c r="I171" s="4">
        <f>IF(H171="","",IF(B171="Einzahlung",F171,-F171))</f>
        <v/>
      </c>
      <c r="J171" s="7">
        <f>IF(COUNTA(A171:G171)=0,"",IF(OR(A171="",B171="",C171="",D171="",E171="",F171="",G171=""),"Pflichtfeld fehlt",IF(COUNTIF($A$2:$A$201,A171)&gt;1,"Vorgangs-ID doppelt",IF(AND(B171&lt;&gt;"Einzahlung",B171&lt;&gt;"Auszahlung"),"Zahlungsart ungültig",IF(OR(NOT(ISNUMBER(E171)),NOT(ISNUMBER(F171)),F171&lt;=0),"Datum oder Betrag ungültig",IF(G171&lt;&gt;"Offen","Nicht berücksichtigt: "&amp;G171,IF(E171&lt;Einstellungen!$B$2,"Überfällig: am Vorschautag berücksichtigt",IF(E171&gt;Einstellungen!$B$3,"Nicht berücksichtigt: nach Vorschauende","Berücksichtigt"))))))))</f>
        <v/>
      </c>
      <c r="K171" s="19" t="n"/>
    </row>
    <row r="172" ht="34" customHeight="1">
      <c r="A172" s="18" t="n"/>
      <c r="B172" s="18" t="n"/>
      <c r="C172" s="18" t="n"/>
      <c r="D172" s="19" t="n"/>
      <c r="E172" s="20" t="n"/>
      <c r="F172" s="15" t="n"/>
      <c r="G172" s="18" t="n"/>
      <c r="H172" s="21">
        <f>IF(OR(B172="",NOT(ISNUMBER(E172)),NOT(ISNUMBER(F172)),G172&lt;&gt;"Offen",F172&lt;=0),"",IF(OR(B172="Einzahlung",B172="Auszahlung"),IF(E172&lt;Einstellungen!$B$2,Einstellungen!$B$2,E172),""))</f>
        <v/>
      </c>
      <c r="I172" s="4">
        <f>IF(H172="","",IF(B172="Einzahlung",F172,-F172))</f>
        <v/>
      </c>
      <c r="J172" s="7">
        <f>IF(COUNTA(A172:G172)=0,"",IF(OR(A172="",B172="",C172="",D172="",E172="",F172="",G172=""),"Pflichtfeld fehlt",IF(COUNTIF($A$2:$A$201,A172)&gt;1,"Vorgangs-ID doppelt",IF(AND(B172&lt;&gt;"Einzahlung",B172&lt;&gt;"Auszahlung"),"Zahlungsart ungültig",IF(OR(NOT(ISNUMBER(E172)),NOT(ISNUMBER(F172)),F172&lt;=0),"Datum oder Betrag ungültig",IF(G172&lt;&gt;"Offen","Nicht berücksichtigt: "&amp;G172,IF(E172&lt;Einstellungen!$B$2,"Überfällig: am Vorschautag berücksichtigt",IF(E172&gt;Einstellungen!$B$3,"Nicht berücksichtigt: nach Vorschauende","Berücksichtigt"))))))))</f>
        <v/>
      </c>
      <c r="K172" s="19" t="n"/>
    </row>
    <row r="173" ht="34" customHeight="1">
      <c r="A173" s="18" t="n"/>
      <c r="B173" s="18" t="n"/>
      <c r="C173" s="18" t="n"/>
      <c r="D173" s="19" t="n"/>
      <c r="E173" s="20" t="n"/>
      <c r="F173" s="15" t="n"/>
      <c r="G173" s="18" t="n"/>
      <c r="H173" s="21">
        <f>IF(OR(B173="",NOT(ISNUMBER(E173)),NOT(ISNUMBER(F173)),G173&lt;&gt;"Offen",F173&lt;=0),"",IF(OR(B173="Einzahlung",B173="Auszahlung"),IF(E173&lt;Einstellungen!$B$2,Einstellungen!$B$2,E173),""))</f>
        <v/>
      </c>
      <c r="I173" s="4">
        <f>IF(H173="","",IF(B173="Einzahlung",F173,-F173))</f>
        <v/>
      </c>
      <c r="J173" s="7">
        <f>IF(COUNTA(A173:G173)=0,"",IF(OR(A173="",B173="",C173="",D173="",E173="",F173="",G173=""),"Pflichtfeld fehlt",IF(COUNTIF($A$2:$A$201,A173)&gt;1,"Vorgangs-ID doppelt",IF(AND(B173&lt;&gt;"Einzahlung",B173&lt;&gt;"Auszahlung"),"Zahlungsart ungültig",IF(OR(NOT(ISNUMBER(E173)),NOT(ISNUMBER(F173)),F173&lt;=0),"Datum oder Betrag ungültig",IF(G173&lt;&gt;"Offen","Nicht berücksichtigt: "&amp;G173,IF(E173&lt;Einstellungen!$B$2,"Überfällig: am Vorschautag berücksichtigt",IF(E173&gt;Einstellungen!$B$3,"Nicht berücksichtigt: nach Vorschauende","Berücksichtigt"))))))))</f>
        <v/>
      </c>
      <c r="K173" s="19" t="n"/>
    </row>
    <row r="174" ht="34" customHeight="1">
      <c r="A174" s="18" t="n"/>
      <c r="B174" s="18" t="n"/>
      <c r="C174" s="18" t="n"/>
      <c r="D174" s="19" t="n"/>
      <c r="E174" s="20" t="n"/>
      <c r="F174" s="15" t="n"/>
      <c r="G174" s="18" t="n"/>
      <c r="H174" s="21">
        <f>IF(OR(B174="",NOT(ISNUMBER(E174)),NOT(ISNUMBER(F174)),G174&lt;&gt;"Offen",F174&lt;=0),"",IF(OR(B174="Einzahlung",B174="Auszahlung"),IF(E174&lt;Einstellungen!$B$2,Einstellungen!$B$2,E174),""))</f>
        <v/>
      </c>
      <c r="I174" s="4">
        <f>IF(H174="","",IF(B174="Einzahlung",F174,-F174))</f>
        <v/>
      </c>
      <c r="J174" s="7">
        <f>IF(COUNTA(A174:G174)=0,"",IF(OR(A174="",B174="",C174="",D174="",E174="",F174="",G174=""),"Pflichtfeld fehlt",IF(COUNTIF($A$2:$A$201,A174)&gt;1,"Vorgangs-ID doppelt",IF(AND(B174&lt;&gt;"Einzahlung",B174&lt;&gt;"Auszahlung"),"Zahlungsart ungültig",IF(OR(NOT(ISNUMBER(E174)),NOT(ISNUMBER(F174)),F174&lt;=0),"Datum oder Betrag ungültig",IF(G174&lt;&gt;"Offen","Nicht berücksichtigt: "&amp;G174,IF(E174&lt;Einstellungen!$B$2,"Überfällig: am Vorschautag berücksichtigt",IF(E174&gt;Einstellungen!$B$3,"Nicht berücksichtigt: nach Vorschauende","Berücksichtigt"))))))))</f>
        <v/>
      </c>
      <c r="K174" s="19" t="n"/>
    </row>
    <row r="175" ht="34" customHeight="1">
      <c r="A175" s="18" t="n"/>
      <c r="B175" s="18" t="n"/>
      <c r="C175" s="18" t="n"/>
      <c r="D175" s="19" t="n"/>
      <c r="E175" s="20" t="n"/>
      <c r="F175" s="15" t="n"/>
      <c r="G175" s="18" t="n"/>
      <c r="H175" s="21">
        <f>IF(OR(B175="",NOT(ISNUMBER(E175)),NOT(ISNUMBER(F175)),G175&lt;&gt;"Offen",F175&lt;=0),"",IF(OR(B175="Einzahlung",B175="Auszahlung"),IF(E175&lt;Einstellungen!$B$2,Einstellungen!$B$2,E175),""))</f>
        <v/>
      </c>
      <c r="I175" s="4">
        <f>IF(H175="","",IF(B175="Einzahlung",F175,-F175))</f>
        <v/>
      </c>
      <c r="J175" s="7">
        <f>IF(COUNTA(A175:G175)=0,"",IF(OR(A175="",B175="",C175="",D175="",E175="",F175="",G175=""),"Pflichtfeld fehlt",IF(COUNTIF($A$2:$A$201,A175)&gt;1,"Vorgangs-ID doppelt",IF(AND(B175&lt;&gt;"Einzahlung",B175&lt;&gt;"Auszahlung"),"Zahlungsart ungültig",IF(OR(NOT(ISNUMBER(E175)),NOT(ISNUMBER(F175)),F175&lt;=0),"Datum oder Betrag ungültig",IF(G175&lt;&gt;"Offen","Nicht berücksichtigt: "&amp;G175,IF(E175&lt;Einstellungen!$B$2,"Überfällig: am Vorschautag berücksichtigt",IF(E175&gt;Einstellungen!$B$3,"Nicht berücksichtigt: nach Vorschauende","Berücksichtigt"))))))))</f>
        <v/>
      </c>
      <c r="K175" s="19" t="n"/>
    </row>
    <row r="176" ht="34" customHeight="1">
      <c r="A176" s="18" t="n"/>
      <c r="B176" s="18" t="n"/>
      <c r="C176" s="18" t="n"/>
      <c r="D176" s="19" t="n"/>
      <c r="E176" s="20" t="n"/>
      <c r="F176" s="15" t="n"/>
      <c r="G176" s="18" t="n"/>
      <c r="H176" s="21">
        <f>IF(OR(B176="",NOT(ISNUMBER(E176)),NOT(ISNUMBER(F176)),G176&lt;&gt;"Offen",F176&lt;=0),"",IF(OR(B176="Einzahlung",B176="Auszahlung"),IF(E176&lt;Einstellungen!$B$2,Einstellungen!$B$2,E176),""))</f>
        <v/>
      </c>
      <c r="I176" s="4">
        <f>IF(H176="","",IF(B176="Einzahlung",F176,-F176))</f>
        <v/>
      </c>
      <c r="J176" s="7">
        <f>IF(COUNTA(A176:G176)=0,"",IF(OR(A176="",B176="",C176="",D176="",E176="",F176="",G176=""),"Pflichtfeld fehlt",IF(COUNTIF($A$2:$A$201,A176)&gt;1,"Vorgangs-ID doppelt",IF(AND(B176&lt;&gt;"Einzahlung",B176&lt;&gt;"Auszahlung"),"Zahlungsart ungültig",IF(OR(NOT(ISNUMBER(E176)),NOT(ISNUMBER(F176)),F176&lt;=0),"Datum oder Betrag ungültig",IF(G176&lt;&gt;"Offen","Nicht berücksichtigt: "&amp;G176,IF(E176&lt;Einstellungen!$B$2,"Überfällig: am Vorschautag berücksichtigt",IF(E176&gt;Einstellungen!$B$3,"Nicht berücksichtigt: nach Vorschauende","Berücksichtigt"))))))))</f>
        <v/>
      </c>
      <c r="K176" s="19" t="n"/>
    </row>
    <row r="177" ht="34" customHeight="1">
      <c r="A177" s="18" t="n"/>
      <c r="B177" s="18" t="n"/>
      <c r="C177" s="18" t="n"/>
      <c r="D177" s="19" t="n"/>
      <c r="E177" s="20" t="n"/>
      <c r="F177" s="15" t="n"/>
      <c r="G177" s="18" t="n"/>
      <c r="H177" s="21">
        <f>IF(OR(B177="",NOT(ISNUMBER(E177)),NOT(ISNUMBER(F177)),G177&lt;&gt;"Offen",F177&lt;=0),"",IF(OR(B177="Einzahlung",B177="Auszahlung"),IF(E177&lt;Einstellungen!$B$2,Einstellungen!$B$2,E177),""))</f>
        <v/>
      </c>
      <c r="I177" s="4">
        <f>IF(H177="","",IF(B177="Einzahlung",F177,-F177))</f>
        <v/>
      </c>
      <c r="J177" s="7">
        <f>IF(COUNTA(A177:G177)=0,"",IF(OR(A177="",B177="",C177="",D177="",E177="",F177="",G177=""),"Pflichtfeld fehlt",IF(COUNTIF($A$2:$A$201,A177)&gt;1,"Vorgangs-ID doppelt",IF(AND(B177&lt;&gt;"Einzahlung",B177&lt;&gt;"Auszahlung"),"Zahlungsart ungültig",IF(OR(NOT(ISNUMBER(E177)),NOT(ISNUMBER(F177)),F177&lt;=0),"Datum oder Betrag ungültig",IF(G177&lt;&gt;"Offen","Nicht berücksichtigt: "&amp;G177,IF(E177&lt;Einstellungen!$B$2,"Überfällig: am Vorschautag berücksichtigt",IF(E177&gt;Einstellungen!$B$3,"Nicht berücksichtigt: nach Vorschauende","Berücksichtigt"))))))))</f>
        <v/>
      </c>
      <c r="K177" s="19" t="n"/>
    </row>
    <row r="178" ht="34" customHeight="1">
      <c r="A178" s="18" t="n"/>
      <c r="B178" s="18" t="n"/>
      <c r="C178" s="18" t="n"/>
      <c r="D178" s="19" t="n"/>
      <c r="E178" s="20" t="n"/>
      <c r="F178" s="15" t="n"/>
      <c r="G178" s="18" t="n"/>
      <c r="H178" s="21">
        <f>IF(OR(B178="",NOT(ISNUMBER(E178)),NOT(ISNUMBER(F178)),G178&lt;&gt;"Offen",F178&lt;=0),"",IF(OR(B178="Einzahlung",B178="Auszahlung"),IF(E178&lt;Einstellungen!$B$2,Einstellungen!$B$2,E178),""))</f>
        <v/>
      </c>
      <c r="I178" s="4">
        <f>IF(H178="","",IF(B178="Einzahlung",F178,-F178))</f>
        <v/>
      </c>
      <c r="J178" s="7">
        <f>IF(COUNTA(A178:G178)=0,"",IF(OR(A178="",B178="",C178="",D178="",E178="",F178="",G178=""),"Pflichtfeld fehlt",IF(COUNTIF($A$2:$A$201,A178)&gt;1,"Vorgangs-ID doppelt",IF(AND(B178&lt;&gt;"Einzahlung",B178&lt;&gt;"Auszahlung"),"Zahlungsart ungültig",IF(OR(NOT(ISNUMBER(E178)),NOT(ISNUMBER(F178)),F178&lt;=0),"Datum oder Betrag ungültig",IF(G178&lt;&gt;"Offen","Nicht berücksichtigt: "&amp;G178,IF(E178&lt;Einstellungen!$B$2,"Überfällig: am Vorschautag berücksichtigt",IF(E178&gt;Einstellungen!$B$3,"Nicht berücksichtigt: nach Vorschauende","Berücksichtigt"))))))))</f>
        <v/>
      </c>
      <c r="K178" s="19" t="n"/>
    </row>
    <row r="179" ht="34" customHeight="1">
      <c r="A179" s="18" t="n"/>
      <c r="B179" s="18" t="n"/>
      <c r="C179" s="18" t="n"/>
      <c r="D179" s="19" t="n"/>
      <c r="E179" s="20" t="n"/>
      <c r="F179" s="15" t="n"/>
      <c r="G179" s="18" t="n"/>
      <c r="H179" s="21">
        <f>IF(OR(B179="",NOT(ISNUMBER(E179)),NOT(ISNUMBER(F179)),G179&lt;&gt;"Offen",F179&lt;=0),"",IF(OR(B179="Einzahlung",B179="Auszahlung"),IF(E179&lt;Einstellungen!$B$2,Einstellungen!$B$2,E179),""))</f>
        <v/>
      </c>
      <c r="I179" s="4">
        <f>IF(H179="","",IF(B179="Einzahlung",F179,-F179))</f>
        <v/>
      </c>
      <c r="J179" s="7">
        <f>IF(COUNTA(A179:G179)=0,"",IF(OR(A179="",B179="",C179="",D179="",E179="",F179="",G179=""),"Pflichtfeld fehlt",IF(COUNTIF($A$2:$A$201,A179)&gt;1,"Vorgangs-ID doppelt",IF(AND(B179&lt;&gt;"Einzahlung",B179&lt;&gt;"Auszahlung"),"Zahlungsart ungültig",IF(OR(NOT(ISNUMBER(E179)),NOT(ISNUMBER(F179)),F179&lt;=0),"Datum oder Betrag ungültig",IF(G179&lt;&gt;"Offen","Nicht berücksichtigt: "&amp;G179,IF(E179&lt;Einstellungen!$B$2,"Überfällig: am Vorschautag berücksichtigt",IF(E179&gt;Einstellungen!$B$3,"Nicht berücksichtigt: nach Vorschauende","Berücksichtigt"))))))))</f>
        <v/>
      </c>
      <c r="K179" s="19" t="n"/>
    </row>
    <row r="180" ht="34" customHeight="1">
      <c r="A180" s="18" t="n"/>
      <c r="B180" s="18" t="n"/>
      <c r="C180" s="18" t="n"/>
      <c r="D180" s="19" t="n"/>
      <c r="E180" s="20" t="n"/>
      <c r="F180" s="15" t="n"/>
      <c r="G180" s="18" t="n"/>
      <c r="H180" s="21">
        <f>IF(OR(B180="",NOT(ISNUMBER(E180)),NOT(ISNUMBER(F180)),G180&lt;&gt;"Offen",F180&lt;=0),"",IF(OR(B180="Einzahlung",B180="Auszahlung"),IF(E180&lt;Einstellungen!$B$2,Einstellungen!$B$2,E180),""))</f>
        <v/>
      </c>
      <c r="I180" s="4">
        <f>IF(H180="","",IF(B180="Einzahlung",F180,-F180))</f>
        <v/>
      </c>
      <c r="J180" s="7">
        <f>IF(COUNTA(A180:G180)=0,"",IF(OR(A180="",B180="",C180="",D180="",E180="",F180="",G180=""),"Pflichtfeld fehlt",IF(COUNTIF($A$2:$A$201,A180)&gt;1,"Vorgangs-ID doppelt",IF(AND(B180&lt;&gt;"Einzahlung",B180&lt;&gt;"Auszahlung"),"Zahlungsart ungültig",IF(OR(NOT(ISNUMBER(E180)),NOT(ISNUMBER(F180)),F180&lt;=0),"Datum oder Betrag ungültig",IF(G180&lt;&gt;"Offen","Nicht berücksichtigt: "&amp;G180,IF(E180&lt;Einstellungen!$B$2,"Überfällig: am Vorschautag berücksichtigt",IF(E180&gt;Einstellungen!$B$3,"Nicht berücksichtigt: nach Vorschauende","Berücksichtigt"))))))))</f>
        <v/>
      </c>
      <c r="K180" s="19" t="n"/>
    </row>
    <row r="181" ht="34" customHeight="1">
      <c r="A181" s="18" t="n"/>
      <c r="B181" s="18" t="n"/>
      <c r="C181" s="18" t="n"/>
      <c r="D181" s="19" t="n"/>
      <c r="E181" s="20" t="n"/>
      <c r="F181" s="15" t="n"/>
      <c r="G181" s="18" t="n"/>
      <c r="H181" s="21">
        <f>IF(OR(B181="",NOT(ISNUMBER(E181)),NOT(ISNUMBER(F181)),G181&lt;&gt;"Offen",F181&lt;=0),"",IF(OR(B181="Einzahlung",B181="Auszahlung"),IF(E181&lt;Einstellungen!$B$2,Einstellungen!$B$2,E181),""))</f>
        <v/>
      </c>
      <c r="I181" s="4">
        <f>IF(H181="","",IF(B181="Einzahlung",F181,-F181))</f>
        <v/>
      </c>
      <c r="J181" s="7">
        <f>IF(COUNTA(A181:G181)=0,"",IF(OR(A181="",B181="",C181="",D181="",E181="",F181="",G181=""),"Pflichtfeld fehlt",IF(COUNTIF($A$2:$A$201,A181)&gt;1,"Vorgangs-ID doppelt",IF(AND(B181&lt;&gt;"Einzahlung",B181&lt;&gt;"Auszahlung"),"Zahlungsart ungültig",IF(OR(NOT(ISNUMBER(E181)),NOT(ISNUMBER(F181)),F181&lt;=0),"Datum oder Betrag ungültig",IF(G181&lt;&gt;"Offen","Nicht berücksichtigt: "&amp;G181,IF(E181&lt;Einstellungen!$B$2,"Überfällig: am Vorschautag berücksichtigt",IF(E181&gt;Einstellungen!$B$3,"Nicht berücksichtigt: nach Vorschauende","Berücksichtigt"))))))))</f>
        <v/>
      </c>
      <c r="K181" s="19" t="n"/>
    </row>
    <row r="182" ht="34" customHeight="1">
      <c r="A182" s="18" t="n"/>
      <c r="B182" s="18" t="n"/>
      <c r="C182" s="18" t="n"/>
      <c r="D182" s="19" t="n"/>
      <c r="E182" s="20" t="n"/>
      <c r="F182" s="15" t="n"/>
      <c r="G182" s="18" t="n"/>
      <c r="H182" s="21">
        <f>IF(OR(B182="",NOT(ISNUMBER(E182)),NOT(ISNUMBER(F182)),G182&lt;&gt;"Offen",F182&lt;=0),"",IF(OR(B182="Einzahlung",B182="Auszahlung"),IF(E182&lt;Einstellungen!$B$2,Einstellungen!$B$2,E182),""))</f>
        <v/>
      </c>
      <c r="I182" s="4">
        <f>IF(H182="","",IF(B182="Einzahlung",F182,-F182))</f>
        <v/>
      </c>
      <c r="J182" s="7">
        <f>IF(COUNTA(A182:G182)=0,"",IF(OR(A182="",B182="",C182="",D182="",E182="",F182="",G182=""),"Pflichtfeld fehlt",IF(COUNTIF($A$2:$A$201,A182)&gt;1,"Vorgangs-ID doppelt",IF(AND(B182&lt;&gt;"Einzahlung",B182&lt;&gt;"Auszahlung"),"Zahlungsart ungültig",IF(OR(NOT(ISNUMBER(E182)),NOT(ISNUMBER(F182)),F182&lt;=0),"Datum oder Betrag ungültig",IF(G182&lt;&gt;"Offen","Nicht berücksichtigt: "&amp;G182,IF(E182&lt;Einstellungen!$B$2,"Überfällig: am Vorschautag berücksichtigt",IF(E182&gt;Einstellungen!$B$3,"Nicht berücksichtigt: nach Vorschauende","Berücksichtigt"))))))))</f>
        <v/>
      </c>
      <c r="K182" s="19" t="n"/>
    </row>
    <row r="183" ht="34" customHeight="1">
      <c r="A183" s="18" t="n"/>
      <c r="B183" s="18" t="n"/>
      <c r="C183" s="18" t="n"/>
      <c r="D183" s="19" t="n"/>
      <c r="E183" s="20" t="n"/>
      <c r="F183" s="15" t="n"/>
      <c r="G183" s="18" t="n"/>
      <c r="H183" s="21">
        <f>IF(OR(B183="",NOT(ISNUMBER(E183)),NOT(ISNUMBER(F183)),G183&lt;&gt;"Offen",F183&lt;=0),"",IF(OR(B183="Einzahlung",B183="Auszahlung"),IF(E183&lt;Einstellungen!$B$2,Einstellungen!$B$2,E183),""))</f>
        <v/>
      </c>
      <c r="I183" s="4">
        <f>IF(H183="","",IF(B183="Einzahlung",F183,-F183))</f>
        <v/>
      </c>
      <c r="J183" s="7">
        <f>IF(COUNTA(A183:G183)=0,"",IF(OR(A183="",B183="",C183="",D183="",E183="",F183="",G183=""),"Pflichtfeld fehlt",IF(COUNTIF($A$2:$A$201,A183)&gt;1,"Vorgangs-ID doppelt",IF(AND(B183&lt;&gt;"Einzahlung",B183&lt;&gt;"Auszahlung"),"Zahlungsart ungültig",IF(OR(NOT(ISNUMBER(E183)),NOT(ISNUMBER(F183)),F183&lt;=0),"Datum oder Betrag ungültig",IF(G183&lt;&gt;"Offen","Nicht berücksichtigt: "&amp;G183,IF(E183&lt;Einstellungen!$B$2,"Überfällig: am Vorschautag berücksichtigt",IF(E183&gt;Einstellungen!$B$3,"Nicht berücksichtigt: nach Vorschauende","Berücksichtigt"))))))))</f>
        <v/>
      </c>
      <c r="K183" s="19" t="n"/>
    </row>
    <row r="184" ht="34" customHeight="1">
      <c r="A184" s="18" t="n"/>
      <c r="B184" s="18" t="n"/>
      <c r="C184" s="18" t="n"/>
      <c r="D184" s="19" t="n"/>
      <c r="E184" s="20" t="n"/>
      <c r="F184" s="15" t="n"/>
      <c r="G184" s="18" t="n"/>
      <c r="H184" s="21">
        <f>IF(OR(B184="",NOT(ISNUMBER(E184)),NOT(ISNUMBER(F184)),G184&lt;&gt;"Offen",F184&lt;=0),"",IF(OR(B184="Einzahlung",B184="Auszahlung"),IF(E184&lt;Einstellungen!$B$2,Einstellungen!$B$2,E184),""))</f>
        <v/>
      </c>
      <c r="I184" s="4">
        <f>IF(H184="","",IF(B184="Einzahlung",F184,-F184))</f>
        <v/>
      </c>
      <c r="J184" s="7">
        <f>IF(COUNTA(A184:G184)=0,"",IF(OR(A184="",B184="",C184="",D184="",E184="",F184="",G184=""),"Pflichtfeld fehlt",IF(COUNTIF($A$2:$A$201,A184)&gt;1,"Vorgangs-ID doppelt",IF(AND(B184&lt;&gt;"Einzahlung",B184&lt;&gt;"Auszahlung"),"Zahlungsart ungültig",IF(OR(NOT(ISNUMBER(E184)),NOT(ISNUMBER(F184)),F184&lt;=0),"Datum oder Betrag ungültig",IF(G184&lt;&gt;"Offen","Nicht berücksichtigt: "&amp;G184,IF(E184&lt;Einstellungen!$B$2,"Überfällig: am Vorschautag berücksichtigt",IF(E184&gt;Einstellungen!$B$3,"Nicht berücksichtigt: nach Vorschauende","Berücksichtigt"))))))))</f>
        <v/>
      </c>
      <c r="K184" s="19" t="n"/>
    </row>
    <row r="185" ht="34" customHeight="1">
      <c r="A185" s="18" t="n"/>
      <c r="B185" s="18" t="n"/>
      <c r="C185" s="18" t="n"/>
      <c r="D185" s="19" t="n"/>
      <c r="E185" s="20" t="n"/>
      <c r="F185" s="15" t="n"/>
      <c r="G185" s="18" t="n"/>
      <c r="H185" s="21">
        <f>IF(OR(B185="",NOT(ISNUMBER(E185)),NOT(ISNUMBER(F185)),G185&lt;&gt;"Offen",F185&lt;=0),"",IF(OR(B185="Einzahlung",B185="Auszahlung"),IF(E185&lt;Einstellungen!$B$2,Einstellungen!$B$2,E185),""))</f>
        <v/>
      </c>
      <c r="I185" s="4">
        <f>IF(H185="","",IF(B185="Einzahlung",F185,-F185))</f>
        <v/>
      </c>
      <c r="J185" s="7">
        <f>IF(COUNTA(A185:G185)=0,"",IF(OR(A185="",B185="",C185="",D185="",E185="",F185="",G185=""),"Pflichtfeld fehlt",IF(COUNTIF($A$2:$A$201,A185)&gt;1,"Vorgangs-ID doppelt",IF(AND(B185&lt;&gt;"Einzahlung",B185&lt;&gt;"Auszahlung"),"Zahlungsart ungültig",IF(OR(NOT(ISNUMBER(E185)),NOT(ISNUMBER(F185)),F185&lt;=0),"Datum oder Betrag ungültig",IF(G185&lt;&gt;"Offen","Nicht berücksichtigt: "&amp;G185,IF(E185&lt;Einstellungen!$B$2,"Überfällig: am Vorschautag berücksichtigt",IF(E185&gt;Einstellungen!$B$3,"Nicht berücksichtigt: nach Vorschauende","Berücksichtigt"))))))))</f>
        <v/>
      </c>
      <c r="K185" s="19" t="n"/>
    </row>
    <row r="186" ht="34" customHeight="1">
      <c r="A186" s="18" t="n"/>
      <c r="B186" s="18" t="n"/>
      <c r="C186" s="18" t="n"/>
      <c r="D186" s="19" t="n"/>
      <c r="E186" s="20" t="n"/>
      <c r="F186" s="15" t="n"/>
      <c r="G186" s="18" t="n"/>
      <c r="H186" s="21">
        <f>IF(OR(B186="",NOT(ISNUMBER(E186)),NOT(ISNUMBER(F186)),G186&lt;&gt;"Offen",F186&lt;=0),"",IF(OR(B186="Einzahlung",B186="Auszahlung"),IF(E186&lt;Einstellungen!$B$2,Einstellungen!$B$2,E186),""))</f>
        <v/>
      </c>
      <c r="I186" s="4">
        <f>IF(H186="","",IF(B186="Einzahlung",F186,-F186))</f>
        <v/>
      </c>
      <c r="J186" s="7">
        <f>IF(COUNTA(A186:G186)=0,"",IF(OR(A186="",B186="",C186="",D186="",E186="",F186="",G186=""),"Pflichtfeld fehlt",IF(COUNTIF($A$2:$A$201,A186)&gt;1,"Vorgangs-ID doppelt",IF(AND(B186&lt;&gt;"Einzahlung",B186&lt;&gt;"Auszahlung"),"Zahlungsart ungültig",IF(OR(NOT(ISNUMBER(E186)),NOT(ISNUMBER(F186)),F186&lt;=0),"Datum oder Betrag ungültig",IF(G186&lt;&gt;"Offen","Nicht berücksichtigt: "&amp;G186,IF(E186&lt;Einstellungen!$B$2,"Überfällig: am Vorschautag berücksichtigt",IF(E186&gt;Einstellungen!$B$3,"Nicht berücksichtigt: nach Vorschauende","Berücksichtigt"))))))))</f>
        <v/>
      </c>
      <c r="K186" s="19" t="n"/>
    </row>
    <row r="187" ht="34" customHeight="1">
      <c r="A187" s="18" t="n"/>
      <c r="B187" s="18" t="n"/>
      <c r="C187" s="18" t="n"/>
      <c r="D187" s="19" t="n"/>
      <c r="E187" s="20" t="n"/>
      <c r="F187" s="15" t="n"/>
      <c r="G187" s="18" t="n"/>
      <c r="H187" s="21">
        <f>IF(OR(B187="",NOT(ISNUMBER(E187)),NOT(ISNUMBER(F187)),G187&lt;&gt;"Offen",F187&lt;=0),"",IF(OR(B187="Einzahlung",B187="Auszahlung"),IF(E187&lt;Einstellungen!$B$2,Einstellungen!$B$2,E187),""))</f>
        <v/>
      </c>
      <c r="I187" s="4">
        <f>IF(H187="","",IF(B187="Einzahlung",F187,-F187))</f>
        <v/>
      </c>
      <c r="J187" s="7">
        <f>IF(COUNTA(A187:G187)=0,"",IF(OR(A187="",B187="",C187="",D187="",E187="",F187="",G187=""),"Pflichtfeld fehlt",IF(COUNTIF($A$2:$A$201,A187)&gt;1,"Vorgangs-ID doppelt",IF(AND(B187&lt;&gt;"Einzahlung",B187&lt;&gt;"Auszahlung"),"Zahlungsart ungültig",IF(OR(NOT(ISNUMBER(E187)),NOT(ISNUMBER(F187)),F187&lt;=0),"Datum oder Betrag ungültig",IF(G187&lt;&gt;"Offen","Nicht berücksichtigt: "&amp;G187,IF(E187&lt;Einstellungen!$B$2,"Überfällig: am Vorschautag berücksichtigt",IF(E187&gt;Einstellungen!$B$3,"Nicht berücksichtigt: nach Vorschauende","Berücksichtigt"))))))))</f>
        <v/>
      </c>
      <c r="K187" s="19" t="n"/>
    </row>
    <row r="188" ht="34" customHeight="1">
      <c r="A188" s="18" t="n"/>
      <c r="B188" s="18" t="n"/>
      <c r="C188" s="18" t="n"/>
      <c r="D188" s="19" t="n"/>
      <c r="E188" s="20" t="n"/>
      <c r="F188" s="15" t="n"/>
      <c r="G188" s="18" t="n"/>
      <c r="H188" s="21">
        <f>IF(OR(B188="",NOT(ISNUMBER(E188)),NOT(ISNUMBER(F188)),G188&lt;&gt;"Offen",F188&lt;=0),"",IF(OR(B188="Einzahlung",B188="Auszahlung"),IF(E188&lt;Einstellungen!$B$2,Einstellungen!$B$2,E188),""))</f>
        <v/>
      </c>
      <c r="I188" s="4">
        <f>IF(H188="","",IF(B188="Einzahlung",F188,-F188))</f>
        <v/>
      </c>
      <c r="J188" s="7">
        <f>IF(COUNTA(A188:G188)=0,"",IF(OR(A188="",B188="",C188="",D188="",E188="",F188="",G188=""),"Pflichtfeld fehlt",IF(COUNTIF($A$2:$A$201,A188)&gt;1,"Vorgangs-ID doppelt",IF(AND(B188&lt;&gt;"Einzahlung",B188&lt;&gt;"Auszahlung"),"Zahlungsart ungültig",IF(OR(NOT(ISNUMBER(E188)),NOT(ISNUMBER(F188)),F188&lt;=0),"Datum oder Betrag ungültig",IF(G188&lt;&gt;"Offen","Nicht berücksichtigt: "&amp;G188,IF(E188&lt;Einstellungen!$B$2,"Überfällig: am Vorschautag berücksichtigt",IF(E188&gt;Einstellungen!$B$3,"Nicht berücksichtigt: nach Vorschauende","Berücksichtigt"))))))))</f>
        <v/>
      </c>
      <c r="K188" s="19" t="n"/>
    </row>
    <row r="189" ht="34" customHeight="1">
      <c r="A189" s="18" t="n"/>
      <c r="B189" s="18" t="n"/>
      <c r="C189" s="18" t="n"/>
      <c r="D189" s="19" t="n"/>
      <c r="E189" s="20" t="n"/>
      <c r="F189" s="15" t="n"/>
      <c r="G189" s="18" t="n"/>
      <c r="H189" s="21">
        <f>IF(OR(B189="",NOT(ISNUMBER(E189)),NOT(ISNUMBER(F189)),G189&lt;&gt;"Offen",F189&lt;=0),"",IF(OR(B189="Einzahlung",B189="Auszahlung"),IF(E189&lt;Einstellungen!$B$2,Einstellungen!$B$2,E189),""))</f>
        <v/>
      </c>
      <c r="I189" s="4">
        <f>IF(H189="","",IF(B189="Einzahlung",F189,-F189))</f>
        <v/>
      </c>
      <c r="J189" s="7">
        <f>IF(COUNTA(A189:G189)=0,"",IF(OR(A189="",B189="",C189="",D189="",E189="",F189="",G189=""),"Pflichtfeld fehlt",IF(COUNTIF($A$2:$A$201,A189)&gt;1,"Vorgangs-ID doppelt",IF(AND(B189&lt;&gt;"Einzahlung",B189&lt;&gt;"Auszahlung"),"Zahlungsart ungültig",IF(OR(NOT(ISNUMBER(E189)),NOT(ISNUMBER(F189)),F189&lt;=0),"Datum oder Betrag ungültig",IF(G189&lt;&gt;"Offen","Nicht berücksichtigt: "&amp;G189,IF(E189&lt;Einstellungen!$B$2,"Überfällig: am Vorschautag berücksichtigt",IF(E189&gt;Einstellungen!$B$3,"Nicht berücksichtigt: nach Vorschauende","Berücksichtigt"))))))))</f>
        <v/>
      </c>
      <c r="K189" s="19" t="n"/>
    </row>
    <row r="190" ht="34" customHeight="1">
      <c r="A190" s="18" t="n"/>
      <c r="B190" s="18" t="n"/>
      <c r="C190" s="18" t="n"/>
      <c r="D190" s="19" t="n"/>
      <c r="E190" s="20" t="n"/>
      <c r="F190" s="15" t="n"/>
      <c r="G190" s="18" t="n"/>
      <c r="H190" s="21">
        <f>IF(OR(B190="",NOT(ISNUMBER(E190)),NOT(ISNUMBER(F190)),G190&lt;&gt;"Offen",F190&lt;=0),"",IF(OR(B190="Einzahlung",B190="Auszahlung"),IF(E190&lt;Einstellungen!$B$2,Einstellungen!$B$2,E190),""))</f>
        <v/>
      </c>
      <c r="I190" s="4">
        <f>IF(H190="","",IF(B190="Einzahlung",F190,-F190))</f>
        <v/>
      </c>
      <c r="J190" s="7">
        <f>IF(COUNTA(A190:G190)=0,"",IF(OR(A190="",B190="",C190="",D190="",E190="",F190="",G190=""),"Pflichtfeld fehlt",IF(COUNTIF($A$2:$A$201,A190)&gt;1,"Vorgangs-ID doppelt",IF(AND(B190&lt;&gt;"Einzahlung",B190&lt;&gt;"Auszahlung"),"Zahlungsart ungültig",IF(OR(NOT(ISNUMBER(E190)),NOT(ISNUMBER(F190)),F190&lt;=0),"Datum oder Betrag ungültig",IF(G190&lt;&gt;"Offen","Nicht berücksichtigt: "&amp;G190,IF(E190&lt;Einstellungen!$B$2,"Überfällig: am Vorschautag berücksichtigt",IF(E190&gt;Einstellungen!$B$3,"Nicht berücksichtigt: nach Vorschauende","Berücksichtigt"))))))))</f>
        <v/>
      </c>
      <c r="K190" s="19" t="n"/>
    </row>
    <row r="191" ht="34" customHeight="1">
      <c r="A191" s="18" t="n"/>
      <c r="B191" s="18" t="n"/>
      <c r="C191" s="18" t="n"/>
      <c r="D191" s="19" t="n"/>
      <c r="E191" s="20" t="n"/>
      <c r="F191" s="15" t="n"/>
      <c r="G191" s="18" t="n"/>
      <c r="H191" s="21">
        <f>IF(OR(B191="",NOT(ISNUMBER(E191)),NOT(ISNUMBER(F191)),G191&lt;&gt;"Offen",F191&lt;=0),"",IF(OR(B191="Einzahlung",B191="Auszahlung"),IF(E191&lt;Einstellungen!$B$2,Einstellungen!$B$2,E191),""))</f>
        <v/>
      </c>
      <c r="I191" s="4">
        <f>IF(H191="","",IF(B191="Einzahlung",F191,-F191))</f>
        <v/>
      </c>
      <c r="J191" s="7">
        <f>IF(COUNTA(A191:G191)=0,"",IF(OR(A191="",B191="",C191="",D191="",E191="",F191="",G191=""),"Pflichtfeld fehlt",IF(COUNTIF($A$2:$A$201,A191)&gt;1,"Vorgangs-ID doppelt",IF(AND(B191&lt;&gt;"Einzahlung",B191&lt;&gt;"Auszahlung"),"Zahlungsart ungültig",IF(OR(NOT(ISNUMBER(E191)),NOT(ISNUMBER(F191)),F191&lt;=0),"Datum oder Betrag ungültig",IF(G191&lt;&gt;"Offen","Nicht berücksichtigt: "&amp;G191,IF(E191&lt;Einstellungen!$B$2,"Überfällig: am Vorschautag berücksichtigt",IF(E191&gt;Einstellungen!$B$3,"Nicht berücksichtigt: nach Vorschauende","Berücksichtigt"))))))))</f>
        <v/>
      </c>
      <c r="K191" s="19" t="n"/>
    </row>
    <row r="192" ht="34" customHeight="1">
      <c r="A192" s="18" t="n"/>
      <c r="B192" s="18" t="n"/>
      <c r="C192" s="18" t="n"/>
      <c r="D192" s="19" t="n"/>
      <c r="E192" s="20" t="n"/>
      <c r="F192" s="15" t="n"/>
      <c r="G192" s="18" t="n"/>
      <c r="H192" s="21">
        <f>IF(OR(B192="",NOT(ISNUMBER(E192)),NOT(ISNUMBER(F192)),G192&lt;&gt;"Offen",F192&lt;=0),"",IF(OR(B192="Einzahlung",B192="Auszahlung"),IF(E192&lt;Einstellungen!$B$2,Einstellungen!$B$2,E192),""))</f>
        <v/>
      </c>
      <c r="I192" s="4">
        <f>IF(H192="","",IF(B192="Einzahlung",F192,-F192))</f>
        <v/>
      </c>
      <c r="J192" s="7">
        <f>IF(COUNTA(A192:G192)=0,"",IF(OR(A192="",B192="",C192="",D192="",E192="",F192="",G192=""),"Pflichtfeld fehlt",IF(COUNTIF($A$2:$A$201,A192)&gt;1,"Vorgangs-ID doppelt",IF(AND(B192&lt;&gt;"Einzahlung",B192&lt;&gt;"Auszahlung"),"Zahlungsart ungültig",IF(OR(NOT(ISNUMBER(E192)),NOT(ISNUMBER(F192)),F192&lt;=0),"Datum oder Betrag ungültig",IF(G192&lt;&gt;"Offen","Nicht berücksichtigt: "&amp;G192,IF(E192&lt;Einstellungen!$B$2,"Überfällig: am Vorschautag berücksichtigt",IF(E192&gt;Einstellungen!$B$3,"Nicht berücksichtigt: nach Vorschauende","Berücksichtigt"))))))))</f>
        <v/>
      </c>
      <c r="K192" s="19" t="n"/>
    </row>
    <row r="193" ht="34" customHeight="1">
      <c r="A193" s="18" t="n"/>
      <c r="B193" s="18" t="n"/>
      <c r="C193" s="18" t="n"/>
      <c r="D193" s="19" t="n"/>
      <c r="E193" s="20" t="n"/>
      <c r="F193" s="15" t="n"/>
      <c r="G193" s="18" t="n"/>
      <c r="H193" s="21">
        <f>IF(OR(B193="",NOT(ISNUMBER(E193)),NOT(ISNUMBER(F193)),G193&lt;&gt;"Offen",F193&lt;=0),"",IF(OR(B193="Einzahlung",B193="Auszahlung"),IF(E193&lt;Einstellungen!$B$2,Einstellungen!$B$2,E193),""))</f>
        <v/>
      </c>
      <c r="I193" s="4">
        <f>IF(H193="","",IF(B193="Einzahlung",F193,-F193))</f>
        <v/>
      </c>
      <c r="J193" s="7">
        <f>IF(COUNTA(A193:G193)=0,"",IF(OR(A193="",B193="",C193="",D193="",E193="",F193="",G193=""),"Pflichtfeld fehlt",IF(COUNTIF($A$2:$A$201,A193)&gt;1,"Vorgangs-ID doppelt",IF(AND(B193&lt;&gt;"Einzahlung",B193&lt;&gt;"Auszahlung"),"Zahlungsart ungültig",IF(OR(NOT(ISNUMBER(E193)),NOT(ISNUMBER(F193)),F193&lt;=0),"Datum oder Betrag ungültig",IF(G193&lt;&gt;"Offen","Nicht berücksichtigt: "&amp;G193,IF(E193&lt;Einstellungen!$B$2,"Überfällig: am Vorschautag berücksichtigt",IF(E193&gt;Einstellungen!$B$3,"Nicht berücksichtigt: nach Vorschauende","Berücksichtigt"))))))))</f>
        <v/>
      </c>
      <c r="K193" s="19" t="n"/>
    </row>
    <row r="194" ht="34" customHeight="1">
      <c r="A194" s="18" t="n"/>
      <c r="B194" s="18" t="n"/>
      <c r="C194" s="18" t="n"/>
      <c r="D194" s="19" t="n"/>
      <c r="E194" s="20" t="n"/>
      <c r="F194" s="15" t="n"/>
      <c r="G194" s="18" t="n"/>
      <c r="H194" s="21">
        <f>IF(OR(B194="",NOT(ISNUMBER(E194)),NOT(ISNUMBER(F194)),G194&lt;&gt;"Offen",F194&lt;=0),"",IF(OR(B194="Einzahlung",B194="Auszahlung"),IF(E194&lt;Einstellungen!$B$2,Einstellungen!$B$2,E194),""))</f>
        <v/>
      </c>
      <c r="I194" s="4">
        <f>IF(H194="","",IF(B194="Einzahlung",F194,-F194))</f>
        <v/>
      </c>
      <c r="J194" s="7">
        <f>IF(COUNTA(A194:G194)=0,"",IF(OR(A194="",B194="",C194="",D194="",E194="",F194="",G194=""),"Pflichtfeld fehlt",IF(COUNTIF($A$2:$A$201,A194)&gt;1,"Vorgangs-ID doppelt",IF(AND(B194&lt;&gt;"Einzahlung",B194&lt;&gt;"Auszahlung"),"Zahlungsart ungültig",IF(OR(NOT(ISNUMBER(E194)),NOT(ISNUMBER(F194)),F194&lt;=0),"Datum oder Betrag ungültig",IF(G194&lt;&gt;"Offen","Nicht berücksichtigt: "&amp;G194,IF(E194&lt;Einstellungen!$B$2,"Überfällig: am Vorschautag berücksichtigt",IF(E194&gt;Einstellungen!$B$3,"Nicht berücksichtigt: nach Vorschauende","Berücksichtigt"))))))))</f>
        <v/>
      </c>
      <c r="K194" s="19" t="n"/>
    </row>
    <row r="195" ht="34" customHeight="1">
      <c r="A195" s="18" t="n"/>
      <c r="B195" s="18" t="n"/>
      <c r="C195" s="18" t="n"/>
      <c r="D195" s="19" t="n"/>
      <c r="E195" s="20" t="n"/>
      <c r="F195" s="15" t="n"/>
      <c r="G195" s="18" t="n"/>
      <c r="H195" s="21">
        <f>IF(OR(B195="",NOT(ISNUMBER(E195)),NOT(ISNUMBER(F195)),G195&lt;&gt;"Offen",F195&lt;=0),"",IF(OR(B195="Einzahlung",B195="Auszahlung"),IF(E195&lt;Einstellungen!$B$2,Einstellungen!$B$2,E195),""))</f>
        <v/>
      </c>
      <c r="I195" s="4">
        <f>IF(H195="","",IF(B195="Einzahlung",F195,-F195))</f>
        <v/>
      </c>
      <c r="J195" s="7">
        <f>IF(COUNTA(A195:G195)=0,"",IF(OR(A195="",B195="",C195="",D195="",E195="",F195="",G195=""),"Pflichtfeld fehlt",IF(COUNTIF($A$2:$A$201,A195)&gt;1,"Vorgangs-ID doppelt",IF(AND(B195&lt;&gt;"Einzahlung",B195&lt;&gt;"Auszahlung"),"Zahlungsart ungültig",IF(OR(NOT(ISNUMBER(E195)),NOT(ISNUMBER(F195)),F195&lt;=0),"Datum oder Betrag ungültig",IF(G195&lt;&gt;"Offen","Nicht berücksichtigt: "&amp;G195,IF(E195&lt;Einstellungen!$B$2,"Überfällig: am Vorschautag berücksichtigt",IF(E195&gt;Einstellungen!$B$3,"Nicht berücksichtigt: nach Vorschauende","Berücksichtigt"))))))))</f>
        <v/>
      </c>
      <c r="K195" s="19" t="n"/>
    </row>
    <row r="196" ht="34" customHeight="1">
      <c r="A196" s="18" t="n"/>
      <c r="B196" s="18" t="n"/>
      <c r="C196" s="18" t="n"/>
      <c r="D196" s="19" t="n"/>
      <c r="E196" s="20" t="n"/>
      <c r="F196" s="15" t="n"/>
      <c r="G196" s="18" t="n"/>
      <c r="H196" s="21">
        <f>IF(OR(B196="",NOT(ISNUMBER(E196)),NOT(ISNUMBER(F196)),G196&lt;&gt;"Offen",F196&lt;=0),"",IF(OR(B196="Einzahlung",B196="Auszahlung"),IF(E196&lt;Einstellungen!$B$2,Einstellungen!$B$2,E196),""))</f>
        <v/>
      </c>
      <c r="I196" s="4">
        <f>IF(H196="","",IF(B196="Einzahlung",F196,-F196))</f>
        <v/>
      </c>
      <c r="J196" s="7">
        <f>IF(COUNTA(A196:G196)=0,"",IF(OR(A196="",B196="",C196="",D196="",E196="",F196="",G196=""),"Pflichtfeld fehlt",IF(COUNTIF($A$2:$A$201,A196)&gt;1,"Vorgangs-ID doppelt",IF(AND(B196&lt;&gt;"Einzahlung",B196&lt;&gt;"Auszahlung"),"Zahlungsart ungültig",IF(OR(NOT(ISNUMBER(E196)),NOT(ISNUMBER(F196)),F196&lt;=0),"Datum oder Betrag ungültig",IF(G196&lt;&gt;"Offen","Nicht berücksichtigt: "&amp;G196,IF(E196&lt;Einstellungen!$B$2,"Überfällig: am Vorschautag berücksichtigt",IF(E196&gt;Einstellungen!$B$3,"Nicht berücksichtigt: nach Vorschauende","Berücksichtigt"))))))))</f>
        <v/>
      </c>
      <c r="K196" s="19" t="n"/>
    </row>
    <row r="197" ht="34" customHeight="1">
      <c r="A197" s="18" t="n"/>
      <c r="B197" s="18" t="n"/>
      <c r="C197" s="18" t="n"/>
      <c r="D197" s="19" t="n"/>
      <c r="E197" s="20" t="n"/>
      <c r="F197" s="15" t="n"/>
      <c r="G197" s="18" t="n"/>
      <c r="H197" s="21">
        <f>IF(OR(B197="",NOT(ISNUMBER(E197)),NOT(ISNUMBER(F197)),G197&lt;&gt;"Offen",F197&lt;=0),"",IF(OR(B197="Einzahlung",B197="Auszahlung"),IF(E197&lt;Einstellungen!$B$2,Einstellungen!$B$2,E197),""))</f>
        <v/>
      </c>
      <c r="I197" s="4">
        <f>IF(H197="","",IF(B197="Einzahlung",F197,-F197))</f>
        <v/>
      </c>
      <c r="J197" s="7">
        <f>IF(COUNTA(A197:G197)=0,"",IF(OR(A197="",B197="",C197="",D197="",E197="",F197="",G197=""),"Pflichtfeld fehlt",IF(COUNTIF($A$2:$A$201,A197)&gt;1,"Vorgangs-ID doppelt",IF(AND(B197&lt;&gt;"Einzahlung",B197&lt;&gt;"Auszahlung"),"Zahlungsart ungültig",IF(OR(NOT(ISNUMBER(E197)),NOT(ISNUMBER(F197)),F197&lt;=0),"Datum oder Betrag ungültig",IF(G197&lt;&gt;"Offen","Nicht berücksichtigt: "&amp;G197,IF(E197&lt;Einstellungen!$B$2,"Überfällig: am Vorschautag berücksichtigt",IF(E197&gt;Einstellungen!$B$3,"Nicht berücksichtigt: nach Vorschauende","Berücksichtigt"))))))))</f>
        <v/>
      </c>
      <c r="K197" s="19" t="n"/>
    </row>
    <row r="198" ht="34" customHeight="1">
      <c r="A198" s="18" t="n"/>
      <c r="B198" s="18" t="n"/>
      <c r="C198" s="18" t="n"/>
      <c r="D198" s="19" t="n"/>
      <c r="E198" s="20" t="n"/>
      <c r="F198" s="15" t="n"/>
      <c r="G198" s="18" t="n"/>
      <c r="H198" s="21">
        <f>IF(OR(B198="",NOT(ISNUMBER(E198)),NOT(ISNUMBER(F198)),G198&lt;&gt;"Offen",F198&lt;=0),"",IF(OR(B198="Einzahlung",B198="Auszahlung"),IF(E198&lt;Einstellungen!$B$2,Einstellungen!$B$2,E198),""))</f>
        <v/>
      </c>
      <c r="I198" s="4">
        <f>IF(H198="","",IF(B198="Einzahlung",F198,-F198))</f>
        <v/>
      </c>
      <c r="J198" s="7">
        <f>IF(COUNTA(A198:G198)=0,"",IF(OR(A198="",B198="",C198="",D198="",E198="",F198="",G198=""),"Pflichtfeld fehlt",IF(COUNTIF($A$2:$A$201,A198)&gt;1,"Vorgangs-ID doppelt",IF(AND(B198&lt;&gt;"Einzahlung",B198&lt;&gt;"Auszahlung"),"Zahlungsart ungültig",IF(OR(NOT(ISNUMBER(E198)),NOT(ISNUMBER(F198)),F198&lt;=0),"Datum oder Betrag ungültig",IF(G198&lt;&gt;"Offen","Nicht berücksichtigt: "&amp;G198,IF(E198&lt;Einstellungen!$B$2,"Überfällig: am Vorschautag berücksichtigt",IF(E198&gt;Einstellungen!$B$3,"Nicht berücksichtigt: nach Vorschauende","Berücksichtigt"))))))))</f>
        <v/>
      </c>
      <c r="K198" s="19" t="n"/>
    </row>
    <row r="199" ht="34" customHeight="1">
      <c r="A199" s="18" t="n"/>
      <c r="B199" s="18" t="n"/>
      <c r="C199" s="18" t="n"/>
      <c r="D199" s="19" t="n"/>
      <c r="E199" s="20" t="n"/>
      <c r="F199" s="15" t="n"/>
      <c r="G199" s="18" t="n"/>
      <c r="H199" s="21">
        <f>IF(OR(B199="",NOT(ISNUMBER(E199)),NOT(ISNUMBER(F199)),G199&lt;&gt;"Offen",F199&lt;=0),"",IF(OR(B199="Einzahlung",B199="Auszahlung"),IF(E199&lt;Einstellungen!$B$2,Einstellungen!$B$2,E199),""))</f>
        <v/>
      </c>
      <c r="I199" s="4">
        <f>IF(H199="","",IF(B199="Einzahlung",F199,-F199))</f>
        <v/>
      </c>
      <c r="J199" s="7">
        <f>IF(COUNTA(A199:G199)=0,"",IF(OR(A199="",B199="",C199="",D199="",E199="",F199="",G199=""),"Pflichtfeld fehlt",IF(COUNTIF($A$2:$A$201,A199)&gt;1,"Vorgangs-ID doppelt",IF(AND(B199&lt;&gt;"Einzahlung",B199&lt;&gt;"Auszahlung"),"Zahlungsart ungültig",IF(OR(NOT(ISNUMBER(E199)),NOT(ISNUMBER(F199)),F199&lt;=0),"Datum oder Betrag ungültig",IF(G199&lt;&gt;"Offen","Nicht berücksichtigt: "&amp;G199,IF(E199&lt;Einstellungen!$B$2,"Überfällig: am Vorschautag berücksichtigt",IF(E199&gt;Einstellungen!$B$3,"Nicht berücksichtigt: nach Vorschauende","Berücksichtigt"))))))))</f>
        <v/>
      </c>
      <c r="K199" s="19" t="n"/>
    </row>
    <row r="200" ht="34" customHeight="1">
      <c r="A200" s="18" t="n"/>
      <c r="B200" s="18" t="n"/>
      <c r="C200" s="18" t="n"/>
      <c r="D200" s="19" t="n"/>
      <c r="E200" s="20" t="n"/>
      <c r="F200" s="15" t="n"/>
      <c r="G200" s="18" t="n"/>
      <c r="H200" s="21">
        <f>IF(OR(B200="",NOT(ISNUMBER(E200)),NOT(ISNUMBER(F200)),G200&lt;&gt;"Offen",F200&lt;=0),"",IF(OR(B200="Einzahlung",B200="Auszahlung"),IF(E200&lt;Einstellungen!$B$2,Einstellungen!$B$2,E200),""))</f>
        <v/>
      </c>
      <c r="I200" s="4">
        <f>IF(H200="","",IF(B200="Einzahlung",F200,-F200))</f>
        <v/>
      </c>
      <c r="J200" s="7">
        <f>IF(COUNTA(A200:G200)=0,"",IF(OR(A200="",B200="",C200="",D200="",E200="",F200="",G200=""),"Pflichtfeld fehlt",IF(COUNTIF($A$2:$A$201,A200)&gt;1,"Vorgangs-ID doppelt",IF(AND(B200&lt;&gt;"Einzahlung",B200&lt;&gt;"Auszahlung"),"Zahlungsart ungültig",IF(OR(NOT(ISNUMBER(E200)),NOT(ISNUMBER(F200)),F200&lt;=0),"Datum oder Betrag ungültig",IF(G200&lt;&gt;"Offen","Nicht berücksichtigt: "&amp;G200,IF(E200&lt;Einstellungen!$B$2,"Überfällig: am Vorschautag berücksichtigt",IF(E200&gt;Einstellungen!$B$3,"Nicht berücksichtigt: nach Vorschauende","Berücksichtigt"))))))))</f>
        <v/>
      </c>
      <c r="K200" s="19" t="n"/>
    </row>
    <row r="201" ht="34" customHeight="1">
      <c r="A201" s="18" t="n"/>
      <c r="B201" s="18" t="n"/>
      <c r="C201" s="18" t="n"/>
      <c r="D201" s="19" t="n"/>
      <c r="E201" s="20" t="n"/>
      <c r="F201" s="15" t="n"/>
      <c r="G201" s="18" t="n"/>
      <c r="H201" s="21">
        <f>IF(OR(B201="",NOT(ISNUMBER(E201)),NOT(ISNUMBER(F201)),G201&lt;&gt;"Offen",F201&lt;=0),"",IF(OR(B201="Einzahlung",B201="Auszahlung"),IF(E201&lt;Einstellungen!$B$2,Einstellungen!$B$2,E201),""))</f>
        <v/>
      </c>
      <c r="I201" s="4">
        <f>IF(H201="","",IF(B201="Einzahlung",F201,-F201))</f>
        <v/>
      </c>
      <c r="J201" s="7">
        <f>IF(COUNTA(A201:G201)=0,"",IF(OR(A201="",B201="",C201="",D201="",E201="",F201="",G201=""),"Pflichtfeld fehlt",IF(COUNTIF($A$2:$A$201,A201)&gt;1,"Vorgangs-ID doppelt",IF(AND(B201&lt;&gt;"Einzahlung",B201&lt;&gt;"Auszahlung"),"Zahlungsart ungültig",IF(OR(NOT(ISNUMBER(E201)),NOT(ISNUMBER(F201)),F201&lt;=0),"Datum oder Betrag ungültig",IF(G201&lt;&gt;"Offen","Nicht berücksichtigt: "&amp;G201,IF(E201&lt;Einstellungen!$B$2,"Überfällig: am Vorschautag berücksichtigt",IF(E201&gt;Einstellungen!$B$3,"Nicht berücksichtigt: nach Vorschauende","Berücksichtigt"))))))))</f>
        <v/>
      </c>
      <c r="K201" s="19" t="n"/>
    </row>
  </sheetData>
  <autoFilter ref="A1:K201"/>
  <conditionalFormatting sqref="A2:G201">
    <cfRule type="expression" priority="1" dxfId="1">
      <formula>AND(COUNTA($A2:$G2)&gt;0,OR($A2="",$B2="",$C2="",$D2="",$E2="",$F2="",$G2=""))</formula>
    </cfRule>
  </conditionalFormatting>
  <conditionalFormatting sqref="A2:A201">
    <cfRule type="expression" priority="2" dxfId="1">
      <formula>AND($A2&lt;&gt;"",COUNTIF($A$2:$A$201,$A2)&gt;1)</formula>
    </cfRule>
  </conditionalFormatting>
  <conditionalFormatting sqref="J2:J201">
    <cfRule type="expression" priority="3" dxfId="1">
      <formula>OR($J2="Pflichtfeld fehlt",$J2="Vorgangs-ID doppelt",$J2="Zahlungsart ungültig",$J2="Datum oder Betrag ungültig")</formula>
    </cfRule>
    <cfRule type="expression" priority="4" dxfId="0">
      <formula>OR($J2="Überfällig: am Vorschautag berücksichtigt",$J2="Nicht berücksichtigt: nach Vorschauende")</formula>
    </cfRule>
  </conditionalFormatting>
  <conditionalFormatting sqref="A2:K201">
    <cfRule type="expression" priority="5" dxfId="2">
      <formula>OR($G2="Erledigt",$G2="Storniert")</formula>
    </cfRule>
  </conditionalFormatting>
  <dataValidations count="8">
    <dataValidation sqref="A2:A201" showDropDown="0" showInputMessage="1" showErrorMessage="1" allowBlank="0" errorTitle="Ungültige Vorgangs-ID" error="Die Vorgangs-ID muss eindeutig sein und darf höchstens 30 Zeichen enthalten." promptTitle="Interne Vorgangs-ID" prompt="Eindeutige interne Kennung mit höchstens 30 Zeichen." type="custom" errorStyle="stop">
      <formula1>=OR(A2="",AND(LEN(A2)&lt;=30,COUNTIF($A$2:$A$201,A2)=1))</formula1>
    </dataValidation>
    <dataValidation sqref="B2:B201" showDropDown="0" showInputMessage="1" showErrorMessage="1" allowBlank="0" errorTitle="Ungültige Zahlungsart" error="Bitte Einzahlung oder Auszahlung aus der Liste wählen." promptTitle="Zahlungsart" prompt="Die Zahlungsart bestimmt das Vorzeichen der Liquiditätswirkung." type="list" errorStyle="stop">
      <formula1>=INDIRECT("Einstellungen!$D$3:$D$4")</formula1>
    </dataValidation>
    <dataValidation sqref="C2:C201" showDropDown="0" showInputMessage="0" showErrorMessage="1" allowBlank="0" errorTitle="Ungültige Kategorie" error="Bitte eine Kategorie aus der sichtbaren Liste wählen." type="list" errorStyle="stop">
      <formula1>=INDIRECT("Einstellungen!$F$3:$F$16")</formula1>
    </dataValidation>
    <dataValidation sqref="D2:D201" showDropDown="0" showInputMessage="0" showErrorMessage="1" allowBlank="0" errorTitle="Beschreibung zu lang" error="Die Beschreibung darf höchstens 100 Zeichen enthalten." type="textLength" errorStyle="stop" operator="lessThanOrEqual">
      <formula1>100</formula1>
    </dataValidation>
    <dataValidation sqref="E2:E201" showDropDown="0" showInputMessage="1" showErrorMessage="1" allowBlank="0" errorTitle="Ungültiges Datum" error="Bitte ein Datum zwischen 01.01.2020 und 31.12.2100 eingeben." promptTitle="Fälligkeitsdatum" prompt="Erwartetes Zahlungs- oder Fälligkeitsdatum." type="date" errorStyle="stop" operator="between">
      <formula1>DATE(2020,1,1)</formula1>
      <formula2>DATE(2100,12,31)</formula2>
    </dataValidation>
    <dataValidation sqref="F2:F201" showDropDown="0" showInputMessage="1" showErrorMessage="1" allowBlank="0" errorTitle="Ungültiger Betrag" error="Bitte einen positiven Betrag bis höchstens 10.000.000,00 € eingeben." promptTitle="Positiver Betrag" prompt="Betrag immer positiv eingeben; die Zahlungsart steuert das Vorzeichen." type="decimal" errorStyle="stop" operator="between">
      <formula1>0.01</formula1>
      <formula2>10000000</formula2>
    </dataValidation>
    <dataValidation sqref="G2:G201" showDropDown="0" showInputMessage="1" showErrorMessage="1" allowBlank="0" errorTitle="Ungültiger Status" error="Bitte Offen, Erledigt oder Storniert aus der Liste wählen." promptTitle="Berücksichtigung" prompt="Nur der Status „Offen“ beeinflusst die Vorschau." type="list" errorStyle="stop">
      <formula1>=INDIRECT("Einstellungen!$E$3:$E$5")</formula1>
    </dataValidation>
    <dataValidation sqref="K2:K201" showDropDown="0" showInputMessage="0" showErrorMessage="1" allowBlank="0" errorTitle="Notiz zu lang" error="Die Notiz darf höchstens 200 Zeichen enthalten." type="textLength" errorStyle="stop" operator="lessThanOrEqual">
      <formula1>200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B56A2D"/>
    <outlinePr summaryBelow="1" summaryRight="1"/>
    <pageSetUpPr/>
  </sheetPr>
  <dimension ref="A1:I374"/>
  <sheetViews>
    <sheetView showGridLines="0" zoomScale="9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22" customWidth="1" min="3" max="3"/>
    <col width="21" customWidth="1" min="4" max="4"/>
    <col width="24" customWidth="1" min="5" max="5"/>
    <col width="26" customWidth="1" min="6" max="6"/>
    <col width="22" customWidth="1" min="7" max="7"/>
    <col hidden="1" width="18" customWidth="1" min="8" max="8"/>
    <col hidden="1" width="24" customWidth="1" min="9" max="9"/>
  </cols>
  <sheetData>
    <row r="1" ht="28" customHeight="1">
      <c r="A1" s="1" t="inlineStr">
        <is>
          <t>Liquiditätsvorschau für einen frei gewählten Kontostand</t>
        </is>
      </c>
      <c r="B1" s="28" t="n"/>
      <c r="C1" s="28" t="n"/>
      <c r="D1" s="28" t="n"/>
      <c r="E1" s="28" t="n"/>
      <c r="F1" s="28" t="n"/>
      <c r="G1" s="28" t="n"/>
      <c r="H1" s="28" t="n"/>
      <c r="I1" s="29" t="n"/>
    </row>
    <row r="2" ht="34" customHeight="1">
      <c r="A2" s="2" t="inlineStr">
        <is>
          <t>Vorschau ab</t>
        </is>
      </c>
      <c r="B2" s="3">
        <f>Einstellungen!B2</f>
        <v/>
      </c>
      <c r="C2" s="2" t="inlineStr">
        <is>
          <t>Vorschau bis</t>
        </is>
      </c>
      <c r="D2" s="3">
        <f>Einstellungen!B3</f>
        <v/>
      </c>
      <c r="E2" s="2" t="inlineStr">
        <is>
          <t>Anfangsbestand</t>
        </is>
      </c>
      <c r="F2" s="4">
        <f>Einstellungen!B4</f>
        <v/>
      </c>
    </row>
    <row r="3" ht="34" customHeight="1">
      <c r="A3" s="2" t="inlineStr">
        <is>
          <t>Erwartete Einzahlungen</t>
        </is>
      </c>
      <c r="B3" s="4">
        <f>SUM(B9:B374)</f>
        <v/>
      </c>
      <c r="C3" s="2" t="inlineStr">
        <is>
          <t>Fällige Auszahlungen</t>
        </is>
      </c>
      <c r="D3" s="4">
        <f>SUM(C9:C374)</f>
        <v/>
      </c>
      <c r="E3" s="2" t="inlineStr">
        <is>
          <t>Projizierter Endbestand</t>
        </is>
      </c>
      <c r="F3" s="4">
        <f>IF(Einstellungen!$B$6="","",IFERROR(INDEX($E$9:$E$374,Einstellungen!$B$6),""))</f>
        <v/>
      </c>
    </row>
    <row r="4" ht="34" customHeight="1">
      <c r="A4" s="2" t="inlineStr">
        <is>
          <t>Niedrigster projizierter Kontostand</t>
        </is>
      </c>
      <c r="B4" s="4">
        <f>IF(COUNT(E9:E374)=0,"",MIN(E9:E374))</f>
        <v/>
      </c>
      <c r="C4" s="2" t="inlineStr">
        <is>
          <t>Datum des niedrigsten Stands</t>
        </is>
      </c>
      <c r="D4" s="3">
        <f>IF(B4="","",IFERROR(INDEX(A9:A374,MATCH(B4,E9:E374,0)),""))</f>
        <v/>
      </c>
      <c r="E4" s="2" t="inlineStr">
        <is>
          <t>Erster Tag unter Warnschwelle</t>
        </is>
      </c>
      <c r="F4" s="3">
        <f>IF(COUNT(H9:H374)=0,"",MIN(H9:H374))</f>
        <v/>
      </c>
    </row>
    <row r="5" ht="34" customHeight="1">
      <c r="A5" s="2" t="inlineStr">
        <is>
          <t>Offene Vorgänge nach Vorschauende</t>
        </is>
      </c>
      <c r="B5" s="5">
        <f>COUNTIFS(Zahlungsplan!$G$2:$G$201,"Offen",Zahlungsplan!$E$2:$E$201,"&gt;"&amp;Einstellungen!$B$3)</f>
        <v/>
      </c>
      <c r="E5" s="2" t="inlineStr">
        <is>
          <t>Warnschwelle</t>
        </is>
      </c>
      <c r="F5" s="4">
        <f>Einstellungen!B5</f>
        <v/>
      </c>
    </row>
    <row r="6"/>
    <row r="7"/>
    <row r="8" ht="38" customHeight="1">
      <c r="A8" s="17" t="inlineStr">
        <is>
          <t>Datum</t>
        </is>
      </c>
      <c r="B8" s="17" t="inlineStr">
        <is>
          <t>Erwartete Einzahlungen (€)</t>
        </is>
      </c>
      <c r="C8" s="17" t="inlineStr">
        <is>
          <t>Fällige Auszahlungen (€)</t>
        </is>
      </c>
      <c r="D8" s="17" t="inlineStr">
        <is>
          <t>Nettoveränderung (€)</t>
        </is>
      </c>
      <c r="E8" s="17" t="inlineStr">
        <is>
          <t>Projizierter Kontostand (€)</t>
        </is>
      </c>
      <c r="F8" s="17" t="inlineStr">
        <is>
          <t>Abstand zur Warnschwelle (€)</t>
        </is>
      </c>
      <c r="G8" s="17" t="inlineStr">
        <is>
          <t>Bewertung</t>
        </is>
      </c>
      <c r="H8" s="17" t="inlineStr">
        <is>
          <t>Unterschreitungsdatum</t>
        </is>
      </c>
      <c r="I8" s="17" t="inlineStr">
        <is>
          <t>Warnschwelle für Diagramm (€)</t>
        </is>
      </c>
    </row>
    <row r="9">
      <c r="A9" s="22">
        <f>IF(OR(Einstellungen!$B$6="",ROW()-8&gt;Einstellungen!$B$6),"",Einstellungen!$B$2+ROW()-9)</f>
        <v/>
      </c>
      <c r="B9" s="23">
        <f>IF($A9="","",SUMIFS(Zahlungsplan!$I$2:$I$201,Zahlungsplan!$H$2:$H$201,$A9,Zahlungsplan!$I$2:$I$201,"&gt;0"))</f>
        <v/>
      </c>
      <c r="C9" s="23">
        <f>IF($A9="","",-SUMIFS(Zahlungsplan!$I$2:$I$201,Zahlungsplan!$H$2:$H$201,$A9,Zahlungsplan!$I$2:$I$201,"&lt;0"))</f>
        <v/>
      </c>
      <c r="D9" s="23">
        <f>IF(A9="","",B9-C9)</f>
        <v/>
      </c>
      <c r="E9" s="23">
        <f>IF(A9="","",Einstellungen!$B$4+SUM($D$9:D9))</f>
        <v/>
      </c>
      <c r="F9" s="23">
        <f>IF(E9="","",E9-Einstellungen!$B$5)</f>
        <v/>
      </c>
      <c r="G9" s="24">
        <f>IF(E9="","",IF(E9&lt;0,"Negativ",IF(E9&lt;Einstellungen!$B$5,"Unter Warnschwelle","Ausreichend")))</f>
        <v/>
      </c>
      <c r="H9" s="22">
        <f>IF(OR(A9="",E9&gt;=Einstellungen!$B$5),"",A9)</f>
        <v/>
      </c>
      <c r="I9" s="23">
        <f>IF(A9="","",Einstellungen!$B$5)</f>
        <v/>
      </c>
    </row>
    <row r="10">
      <c r="A10" s="25">
        <f>IF(OR(Einstellungen!$B$6="",ROW()-8&gt;Einstellungen!$B$6),"",Einstellungen!$B$2+ROW()-9)</f>
        <v/>
      </c>
      <c r="B10" s="26">
        <f>IF($A10="","",SUMIFS(Zahlungsplan!$I$2:$I$201,Zahlungsplan!$H$2:$H$201,$A10,Zahlungsplan!$I$2:$I$201,"&gt;0"))</f>
        <v/>
      </c>
      <c r="C10" s="26">
        <f>IF($A10="","",-SUMIFS(Zahlungsplan!$I$2:$I$201,Zahlungsplan!$H$2:$H$201,$A10,Zahlungsplan!$I$2:$I$201,"&lt;0"))</f>
        <v/>
      </c>
      <c r="D10" s="26">
        <f>IF(A10="","",B10-C10)</f>
        <v/>
      </c>
      <c r="E10" s="26">
        <f>IF(A10="","",Einstellungen!$B$4+SUM($D$9:D10))</f>
        <v/>
      </c>
      <c r="F10" s="26">
        <f>IF(E10="","",E10-Einstellungen!$B$5)</f>
        <v/>
      </c>
      <c r="G10" s="27">
        <f>IF(E10="","",IF(E10&lt;0,"Negativ",IF(E10&lt;Einstellungen!$B$5,"Unter Warnschwelle","Ausreichend")))</f>
        <v/>
      </c>
      <c r="H10" s="25">
        <f>IF(OR(A10="",E10&gt;=Einstellungen!$B$5),"",A10)</f>
        <v/>
      </c>
      <c r="I10" s="26">
        <f>IF(A10="","",Einstellungen!$B$5)</f>
        <v/>
      </c>
    </row>
    <row r="11">
      <c r="A11" s="22">
        <f>IF(OR(Einstellungen!$B$6="",ROW()-8&gt;Einstellungen!$B$6),"",Einstellungen!$B$2+ROW()-9)</f>
        <v/>
      </c>
      <c r="B11" s="23">
        <f>IF($A11="","",SUMIFS(Zahlungsplan!$I$2:$I$201,Zahlungsplan!$H$2:$H$201,$A11,Zahlungsplan!$I$2:$I$201,"&gt;0"))</f>
        <v/>
      </c>
      <c r="C11" s="23">
        <f>IF($A11="","",-SUMIFS(Zahlungsplan!$I$2:$I$201,Zahlungsplan!$H$2:$H$201,$A11,Zahlungsplan!$I$2:$I$201,"&lt;0"))</f>
        <v/>
      </c>
      <c r="D11" s="23">
        <f>IF(A11="","",B11-C11)</f>
        <v/>
      </c>
      <c r="E11" s="23">
        <f>IF(A11="","",Einstellungen!$B$4+SUM($D$9:D11))</f>
        <v/>
      </c>
      <c r="F11" s="23">
        <f>IF(E11="","",E11-Einstellungen!$B$5)</f>
        <v/>
      </c>
      <c r="G11" s="24">
        <f>IF(E11="","",IF(E11&lt;0,"Negativ",IF(E11&lt;Einstellungen!$B$5,"Unter Warnschwelle","Ausreichend")))</f>
        <v/>
      </c>
      <c r="H11" s="22">
        <f>IF(OR(A11="",E11&gt;=Einstellungen!$B$5),"",A11)</f>
        <v/>
      </c>
      <c r="I11" s="23">
        <f>IF(A11="","",Einstellungen!$B$5)</f>
        <v/>
      </c>
    </row>
    <row r="12">
      <c r="A12" s="25">
        <f>IF(OR(Einstellungen!$B$6="",ROW()-8&gt;Einstellungen!$B$6),"",Einstellungen!$B$2+ROW()-9)</f>
        <v/>
      </c>
      <c r="B12" s="26">
        <f>IF($A12="","",SUMIFS(Zahlungsplan!$I$2:$I$201,Zahlungsplan!$H$2:$H$201,$A12,Zahlungsplan!$I$2:$I$201,"&gt;0"))</f>
        <v/>
      </c>
      <c r="C12" s="26">
        <f>IF($A12="","",-SUMIFS(Zahlungsplan!$I$2:$I$201,Zahlungsplan!$H$2:$H$201,$A12,Zahlungsplan!$I$2:$I$201,"&lt;0"))</f>
        <v/>
      </c>
      <c r="D12" s="26">
        <f>IF(A12="","",B12-C12)</f>
        <v/>
      </c>
      <c r="E12" s="26">
        <f>IF(A12="","",Einstellungen!$B$4+SUM($D$9:D12))</f>
        <v/>
      </c>
      <c r="F12" s="26">
        <f>IF(E12="","",E12-Einstellungen!$B$5)</f>
        <v/>
      </c>
      <c r="G12" s="27">
        <f>IF(E12="","",IF(E12&lt;0,"Negativ",IF(E12&lt;Einstellungen!$B$5,"Unter Warnschwelle","Ausreichend")))</f>
        <v/>
      </c>
      <c r="H12" s="25">
        <f>IF(OR(A12="",E12&gt;=Einstellungen!$B$5),"",A12)</f>
        <v/>
      </c>
      <c r="I12" s="26">
        <f>IF(A12="","",Einstellungen!$B$5)</f>
        <v/>
      </c>
    </row>
    <row r="13">
      <c r="A13" s="22">
        <f>IF(OR(Einstellungen!$B$6="",ROW()-8&gt;Einstellungen!$B$6),"",Einstellungen!$B$2+ROW()-9)</f>
        <v/>
      </c>
      <c r="B13" s="23">
        <f>IF($A13="","",SUMIFS(Zahlungsplan!$I$2:$I$201,Zahlungsplan!$H$2:$H$201,$A13,Zahlungsplan!$I$2:$I$201,"&gt;0"))</f>
        <v/>
      </c>
      <c r="C13" s="23">
        <f>IF($A13="","",-SUMIFS(Zahlungsplan!$I$2:$I$201,Zahlungsplan!$H$2:$H$201,$A13,Zahlungsplan!$I$2:$I$201,"&lt;0"))</f>
        <v/>
      </c>
      <c r="D13" s="23">
        <f>IF(A13="","",B13-C13)</f>
        <v/>
      </c>
      <c r="E13" s="23">
        <f>IF(A13="","",Einstellungen!$B$4+SUM($D$9:D13))</f>
        <v/>
      </c>
      <c r="F13" s="23">
        <f>IF(E13="","",E13-Einstellungen!$B$5)</f>
        <v/>
      </c>
      <c r="G13" s="24">
        <f>IF(E13="","",IF(E13&lt;0,"Negativ",IF(E13&lt;Einstellungen!$B$5,"Unter Warnschwelle","Ausreichend")))</f>
        <v/>
      </c>
      <c r="H13" s="22">
        <f>IF(OR(A13="",E13&gt;=Einstellungen!$B$5),"",A13)</f>
        <v/>
      </c>
      <c r="I13" s="23">
        <f>IF(A13="","",Einstellungen!$B$5)</f>
        <v/>
      </c>
    </row>
    <row r="14">
      <c r="A14" s="25">
        <f>IF(OR(Einstellungen!$B$6="",ROW()-8&gt;Einstellungen!$B$6),"",Einstellungen!$B$2+ROW()-9)</f>
        <v/>
      </c>
      <c r="B14" s="26">
        <f>IF($A14="","",SUMIFS(Zahlungsplan!$I$2:$I$201,Zahlungsplan!$H$2:$H$201,$A14,Zahlungsplan!$I$2:$I$201,"&gt;0"))</f>
        <v/>
      </c>
      <c r="C14" s="26">
        <f>IF($A14="","",-SUMIFS(Zahlungsplan!$I$2:$I$201,Zahlungsplan!$H$2:$H$201,$A14,Zahlungsplan!$I$2:$I$201,"&lt;0"))</f>
        <v/>
      </c>
      <c r="D14" s="26">
        <f>IF(A14="","",B14-C14)</f>
        <v/>
      </c>
      <c r="E14" s="26">
        <f>IF(A14="","",Einstellungen!$B$4+SUM($D$9:D14))</f>
        <v/>
      </c>
      <c r="F14" s="26">
        <f>IF(E14="","",E14-Einstellungen!$B$5)</f>
        <v/>
      </c>
      <c r="G14" s="27">
        <f>IF(E14="","",IF(E14&lt;0,"Negativ",IF(E14&lt;Einstellungen!$B$5,"Unter Warnschwelle","Ausreichend")))</f>
        <v/>
      </c>
      <c r="H14" s="25">
        <f>IF(OR(A14="",E14&gt;=Einstellungen!$B$5),"",A14)</f>
        <v/>
      </c>
      <c r="I14" s="26">
        <f>IF(A14="","",Einstellungen!$B$5)</f>
        <v/>
      </c>
    </row>
    <row r="15">
      <c r="A15" s="22">
        <f>IF(OR(Einstellungen!$B$6="",ROW()-8&gt;Einstellungen!$B$6),"",Einstellungen!$B$2+ROW()-9)</f>
        <v/>
      </c>
      <c r="B15" s="23">
        <f>IF($A15="","",SUMIFS(Zahlungsplan!$I$2:$I$201,Zahlungsplan!$H$2:$H$201,$A15,Zahlungsplan!$I$2:$I$201,"&gt;0"))</f>
        <v/>
      </c>
      <c r="C15" s="23">
        <f>IF($A15="","",-SUMIFS(Zahlungsplan!$I$2:$I$201,Zahlungsplan!$H$2:$H$201,$A15,Zahlungsplan!$I$2:$I$201,"&lt;0"))</f>
        <v/>
      </c>
      <c r="D15" s="23">
        <f>IF(A15="","",B15-C15)</f>
        <v/>
      </c>
      <c r="E15" s="23">
        <f>IF(A15="","",Einstellungen!$B$4+SUM($D$9:D15))</f>
        <v/>
      </c>
      <c r="F15" s="23">
        <f>IF(E15="","",E15-Einstellungen!$B$5)</f>
        <v/>
      </c>
      <c r="G15" s="24">
        <f>IF(E15="","",IF(E15&lt;0,"Negativ",IF(E15&lt;Einstellungen!$B$5,"Unter Warnschwelle","Ausreichend")))</f>
        <v/>
      </c>
      <c r="H15" s="22">
        <f>IF(OR(A15="",E15&gt;=Einstellungen!$B$5),"",A15)</f>
        <v/>
      </c>
      <c r="I15" s="23">
        <f>IF(A15="","",Einstellungen!$B$5)</f>
        <v/>
      </c>
    </row>
    <row r="16">
      <c r="A16" s="25">
        <f>IF(OR(Einstellungen!$B$6="",ROW()-8&gt;Einstellungen!$B$6),"",Einstellungen!$B$2+ROW()-9)</f>
        <v/>
      </c>
      <c r="B16" s="26">
        <f>IF($A16="","",SUMIFS(Zahlungsplan!$I$2:$I$201,Zahlungsplan!$H$2:$H$201,$A16,Zahlungsplan!$I$2:$I$201,"&gt;0"))</f>
        <v/>
      </c>
      <c r="C16" s="26">
        <f>IF($A16="","",-SUMIFS(Zahlungsplan!$I$2:$I$201,Zahlungsplan!$H$2:$H$201,$A16,Zahlungsplan!$I$2:$I$201,"&lt;0"))</f>
        <v/>
      </c>
      <c r="D16" s="26">
        <f>IF(A16="","",B16-C16)</f>
        <v/>
      </c>
      <c r="E16" s="26">
        <f>IF(A16="","",Einstellungen!$B$4+SUM($D$9:D16))</f>
        <v/>
      </c>
      <c r="F16" s="26">
        <f>IF(E16="","",E16-Einstellungen!$B$5)</f>
        <v/>
      </c>
      <c r="G16" s="27">
        <f>IF(E16="","",IF(E16&lt;0,"Negativ",IF(E16&lt;Einstellungen!$B$5,"Unter Warnschwelle","Ausreichend")))</f>
        <v/>
      </c>
      <c r="H16" s="25">
        <f>IF(OR(A16="",E16&gt;=Einstellungen!$B$5),"",A16)</f>
        <v/>
      </c>
      <c r="I16" s="26">
        <f>IF(A16="","",Einstellungen!$B$5)</f>
        <v/>
      </c>
    </row>
    <row r="17">
      <c r="A17" s="22">
        <f>IF(OR(Einstellungen!$B$6="",ROW()-8&gt;Einstellungen!$B$6),"",Einstellungen!$B$2+ROW()-9)</f>
        <v/>
      </c>
      <c r="B17" s="23">
        <f>IF($A17="","",SUMIFS(Zahlungsplan!$I$2:$I$201,Zahlungsplan!$H$2:$H$201,$A17,Zahlungsplan!$I$2:$I$201,"&gt;0"))</f>
        <v/>
      </c>
      <c r="C17" s="23">
        <f>IF($A17="","",-SUMIFS(Zahlungsplan!$I$2:$I$201,Zahlungsplan!$H$2:$H$201,$A17,Zahlungsplan!$I$2:$I$201,"&lt;0"))</f>
        <v/>
      </c>
      <c r="D17" s="23">
        <f>IF(A17="","",B17-C17)</f>
        <v/>
      </c>
      <c r="E17" s="23">
        <f>IF(A17="","",Einstellungen!$B$4+SUM($D$9:D17))</f>
        <v/>
      </c>
      <c r="F17" s="23">
        <f>IF(E17="","",E17-Einstellungen!$B$5)</f>
        <v/>
      </c>
      <c r="G17" s="24">
        <f>IF(E17="","",IF(E17&lt;0,"Negativ",IF(E17&lt;Einstellungen!$B$5,"Unter Warnschwelle","Ausreichend")))</f>
        <v/>
      </c>
      <c r="H17" s="22">
        <f>IF(OR(A17="",E17&gt;=Einstellungen!$B$5),"",A17)</f>
        <v/>
      </c>
      <c r="I17" s="23">
        <f>IF(A17="","",Einstellungen!$B$5)</f>
        <v/>
      </c>
    </row>
    <row r="18">
      <c r="A18" s="25">
        <f>IF(OR(Einstellungen!$B$6="",ROW()-8&gt;Einstellungen!$B$6),"",Einstellungen!$B$2+ROW()-9)</f>
        <v/>
      </c>
      <c r="B18" s="26">
        <f>IF($A18="","",SUMIFS(Zahlungsplan!$I$2:$I$201,Zahlungsplan!$H$2:$H$201,$A18,Zahlungsplan!$I$2:$I$201,"&gt;0"))</f>
        <v/>
      </c>
      <c r="C18" s="26">
        <f>IF($A18="","",-SUMIFS(Zahlungsplan!$I$2:$I$201,Zahlungsplan!$H$2:$H$201,$A18,Zahlungsplan!$I$2:$I$201,"&lt;0"))</f>
        <v/>
      </c>
      <c r="D18" s="26">
        <f>IF(A18="","",B18-C18)</f>
        <v/>
      </c>
      <c r="E18" s="26">
        <f>IF(A18="","",Einstellungen!$B$4+SUM($D$9:D18))</f>
        <v/>
      </c>
      <c r="F18" s="26">
        <f>IF(E18="","",E18-Einstellungen!$B$5)</f>
        <v/>
      </c>
      <c r="G18" s="27">
        <f>IF(E18="","",IF(E18&lt;0,"Negativ",IF(E18&lt;Einstellungen!$B$5,"Unter Warnschwelle","Ausreichend")))</f>
        <v/>
      </c>
      <c r="H18" s="25">
        <f>IF(OR(A18="",E18&gt;=Einstellungen!$B$5),"",A18)</f>
        <v/>
      </c>
      <c r="I18" s="26">
        <f>IF(A18="","",Einstellungen!$B$5)</f>
        <v/>
      </c>
    </row>
    <row r="19">
      <c r="A19" s="22">
        <f>IF(OR(Einstellungen!$B$6="",ROW()-8&gt;Einstellungen!$B$6),"",Einstellungen!$B$2+ROW()-9)</f>
        <v/>
      </c>
      <c r="B19" s="23">
        <f>IF($A19="","",SUMIFS(Zahlungsplan!$I$2:$I$201,Zahlungsplan!$H$2:$H$201,$A19,Zahlungsplan!$I$2:$I$201,"&gt;0"))</f>
        <v/>
      </c>
      <c r="C19" s="23">
        <f>IF($A19="","",-SUMIFS(Zahlungsplan!$I$2:$I$201,Zahlungsplan!$H$2:$H$201,$A19,Zahlungsplan!$I$2:$I$201,"&lt;0"))</f>
        <v/>
      </c>
      <c r="D19" s="23">
        <f>IF(A19="","",B19-C19)</f>
        <v/>
      </c>
      <c r="E19" s="23">
        <f>IF(A19="","",Einstellungen!$B$4+SUM($D$9:D19))</f>
        <v/>
      </c>
      <c r="F19" s="23">
        <f>IF(E19="","",E19-Einstellungen!$B$5)</f>
        <v/>
      </c>
      <c r="G19" s="24">
        <f>IF(E19="","",IF(E19&lt;0,"Negativ",IF(E19&lt;Einstellungen!$B$5,"Unter Warnschwelle","Ausreichend")))</f>
        <v/>
      </c>
      <c r="H19" s="22">
        <f>IF(OR(A19="",E19&gt;=Einstellungen!$B$5),"",A19)</f>
        <v/>
      </c>
      <c r="I19" s="23">
        <f>IF(A19="","",Einstellungen!$B$5)</f>
        <v/>
      </c>
    </row>
    <row r="20">
      <c r="A20" s="25">
        <f>IF(OR(Einstellungen!$B$6="",ROW()-8&gt;Einstellungen!$B$6),"",Einstellungen!$B$2+ROW()-9)</f>
        <v/>
      </c>
      <c r="B20" s="26">
        <f>IF($A20="","",SUMIFS(Zahlungsplan!$I$2:$I$201,Zahlungsplan!$H$2:$H$201,$A20,Zahlungsplan!$I$2:$I$201,"&gt;0"))</f>
        <v/>
      </c>
      <c r="C20" s="26">
        <f>IF($A20="","",-SUMIFS(Zahlungsplan!$I$2:$I$201,Zahlungsplan!$H$2:$H$201,$A20,Zahlungsplan!$I$2:$I$201,"&lt;0"))</f>
        <v/>
      </c>
      <c r="D20" s="26">
        <f>IF(A20="","",B20-C20)</f>
        <v/>
      </c>
      <c r="E20" s="26">
        <f>IF(A20="","",Einstellungen!$B$4+SUM($D$9:D20))</f>
        <v/>
      </c>
      <c r="F20" s="26">
        <f>IF(E20="","",E20-Einstellungen!$B$5)</f>
        <v/>
      </c>
      <c r="G20" s="27">
        <f>IF(E20="","",IF(E20&lt;0,"Negativ",IF(E20&lt;Einstellungen!$B$5,"Unter Warnschwelle","Ausreichend")))</f>
        <v/>
      </c>
      <c r="H20" s="25">
        <f>IF(OR(A20="",E20&gt;=Einstellungen!$B$5),"",A20)</f>
        <v/>
      </c>
      <c r="I20" s="26">
        <f>IF(A20="","",Einstellungen!$B$5)</f>
        <v/>
      </c>
    </row>
    <row r="21">
      <c r="A21" s="22">
        <f>IF(OR(Einstellungen!$B$6="",ROW()-8&gt;Einstellungen!$B$6),"",Einstellungen!$B$2+ROW()-9)</f>
        <v/>
      </c>
      <c r="B21" s="23">
        <f>IF($A21="","",SUMIFS(Zahlungsplan!$I$2:$I$201,Zahlungsplan!$H$2:$H$201,$A21,Zahlungsplan!$I$2:$I$201,"&gt;0"))</f>
        <v/>
      </c>
      <c r="C21" s="23">
        <f>IF($A21="","",-SUMIFS(Zahlungsplan!$I$2:$I$201,Zahlungsplan!$H$2:$H$201,$A21,Zahlungsplan!$I$2:$I$201,"&lt;0"))</f>
        <v/>
      </c>
      <c r="D21" s="23">
        <f>IF(A21="","",B21-C21)</f>
        <v/>
      </c>
      <c r="E21" s="23">
        <f>IF(A21="","",Einstellungen!$B$4+SUM($D$9:D21))</f>
        <v/>
      </c>
      <c r="F21" s="23">
        <f>IF(E21="","",E21-Einstellungen!$B$5)</f>
        <v/>
      </c>
      <c r="G21" s="24">
        <f>IF(E21="","",IF(E21&lt;0,"Negativ",IF(E21&lt;Einstellungen!$B$5,"Unter Warnschwelle","Ausreichend")))</f>
        <v/>
      </c>
      <c r="H21" s="22">
        <f>IF(OR(A21="",E21&gt;=Einstellungen!$B$5),"",A21)</f>
        <v/>
      </c>
      <c r="I21" s="23">
        <f>IF(A21="","",Einstellungen!$B$5)</f>
        <v/>
      </c>
    </row>
    <row r="22">
      <c r="A22" s="25">
        <f>IF(OR(Einstellungen!$B$6="",ROW()-8&gt;Einstellungen!$B$6),"",Einstellungen!$B$2+ROW()-9)</f>
        <v/>
      </c>
      <c r="B22" s="26">
        <f>IF($A22="","",SUMIFS(Zahlungsplan!$I$2:$I$201,Zahlungsplan!$H$2:$H$201,$A22,Zahlungsplan!$I$2:$I$201,"&gt;0"))</f>
        <v/>
      </c>
      <c r="C22" s="26">
        <f>IF($A22="","",-SUMIFS(Zahlungsplan!$I$2:$I$201,Zahlungsplan!$H$2:$H$201,$A22,Zahlungsplan!$I$2:$I$201,"&lt;0"))</f>
        <v/>
      </c>
      <c r="D22" s="26">
        <f>IF(A22="","",B22-C22)</f>
        <v/>
      </c>
      <c r="E22" s="26">
        <f>IF(A22="","",Einstellungen!$B$4+SUM($D$9:D22))</f>
        <v/>
      </c>
      <c r="F22" s="26">
        <f>IF(E22="","",E22-Einstellungen!$B$5)</f>
        <v/>
      </c>
      <c r="G22" s="27">
        <f>IF(E22="","",IF(E22&lt;0,"Negativ",IF(E22&lt;Einstellungen!$B$5,"Unter Warnschwelle","Ausreichend")))</f>
        <v/>
      </c>
      <c r="H22" s="25">
        <f>IF(OR(A22="",E22&gt;=Einstellungen!$B$5),"",A22)</f>
        <v/>
      </c>
      <c r="I22" s="26">
        <f>IF(A22="","",Einstellungen!$B$5)</f>
        <v/>
      </c>
    </row>
    <row r="23">
      <c r="A23" s="22">
        <f>IF(OR(Einstellungen!$B$6="",ROW()-8&gt;Einstellungen!$B$6),"",Einstellungen!$B$2+ROW()-9)</f>
        <v/>
      </c>
      <c r="B23" s="23">
        <f>IF($A23="","",SUMIFS(Zahlungsplan!$I$2:$I$201,Zahlungsplan!$H$2:$H$201,$A23,Zahlungsplan!$I$2:$I$201,"&gt;0"))</f>
        <v/>
      </c>
      <c r="C23" s="23">
        <f>IF($A23="","",-SUMIFS(Zahlungsplan!$I$2:$I$201,Zahlungsplan!$H$2:$H$201,$A23,Zahlungsplan!$I$2:$I$201,"&lt;0"))</f>
        <v/>
      </c>
      <c r="D23" s="23">
        <f>IF(A23="","",B23-C23)</f>
        <v/>
      </c>
      <c r="E23" s="23">
        <f>IF(A23="","",Einstellungen!$B$4+SUM($D$9:D23))</f>
        <v/>
      </c>
      <c r="F23" s="23">
        <f>IF(E23="","",E23-Einstellungen!$B$5)</f>
        <v/>
      </c>
      <c r="G23" s="24">
        <f>IF(E23="","",IF(E23&lt;0,"Negativ",IF(E23&lt;Einstellungen!$B$5,"Unter Warnschwelle","Ausreichend")))</f>
        <v/>
      </c>
      <c r="H23" s="22">
        <f>IF(OR(A23="",E23&gt;=Einstellungen!$B$5),"",A23)</f>
        <v/>
      </c>
      <c r="I23" s="23">
        <f>IF(A23="","",Einstellungen!$B$5)</f>
        <v/>
      </c>
    </row>
    <row r="24">
      <c r="A24" s="25">
        <f>IF(OR(Einstellungen!$B$6="",ROW()-8&gt;Einstellungen!$B$6),"",Einstellungen!$B$2+ROW()-9)</f>
        <v/>
      </c>
      <c r="B24" s="26">
        <f>IF($A24="","",SUMIFS(Zahlungsplan!$I$2:$I$201,Zahlungsplan!$H$2:$H$201,$A24,Zahlungsplan!$I$2:$I$201,"&gt;0"))</f>
        <v/>
      </c>
      <c r="C24" s="26">
        <f>IF($A24="","",-SUMIFS(Zahlungsplan!$I$2:$I$201,Zahlungsplan!$H$2:$H$201,$A24,Zahlungsplan!$I$2:$I$201,"&lt;0"))</f>
        <v/>
      </c>
      <c r="D24" s="26">
        <f>IF(A24="","",B24-C24)</f>
        <v/>
      </c>
      <c r="E24" s="26">
        <f>IF(A24="","",Einstellungen!$B$4+SUM($D$9:D24))</f>
        <v/>
      </c>
      <c r="F24" s="26">
        <f>IF(E24="","",E24-Einstellungen!$B$5)</f>
        <v/>
      </c>
      <c r="G24" s="27">
        <f>IF(E24="","",IF(E24&lt;0,"Negativ",IF(E24&lt;Einstellungen!$B$5,"Unter Warnschwelle","Ausreichend")))</f>
        <v/>
      </c>
      <c r="H24" s="25">
        <f>IF(OR(A24="",E24&gt;=Einstellungen!$B$5),"",A24)</f>
        <v/>
      </c>
      <c r="I24" s="26">
        <f>IF(A24="","",Einstellungen!$B$5)</f>
        <v/>
      </c>
    </row>
    <row r="25">
      <c r="A25" s="22">
        <f>IF(OR(Einstellungen!$B$6="",ROW()-8&gt;Einstellungen!$B$6),"",Einstellungen!$B$2+ROW()-9)</f>
        <v/>
      </c>
      <c r="B25" s="23">
        <f>IF($A25="","",SUMIFS(Zahlungsplan!$I$2:$I$201,Zahlungsplan!$H$2:$H$201,$A25,Zahlungsplan!$I$2:$I$201,"&gt;0"))</f>
        <v/>
      </c>
      <c r="C25" s="23">
        <f>IF($A25="","",-SUMIFS(Zahlungsplan!$I$2:$I$201,Zahlungsplan!$H$2:$H$201,$A25,Zahlungsplan!$I$2:$I$201,"&lt;0"))</f>
        <v/>
      </c>
      <c r="D25" s="23">
        <f>IF(A25="","",B25-C25)</f>
        <v/>
      </c>
      <c r="E25" s="23">
        <f>IF(A25="","",Einstellungen!$B$4+SUM($D$9:D25))</f>
        <v/>
      </c>
      <c r="F25" s="23">
        <f>IF(E25="","",E25-Einstellungen!$B$5)</f>
        <v/>
      </c>
      <c r="G25" s="24">
        <f>IF(E25="","",IF(E25&lt;0,"Negativ",IF(E25&lt;Einstellungen!$B$5,"Unter Warnschwelle","Ausreichend")))</f>
        <v/>
      </c>
      <c r="H25" s="22">
        <f>IF(OR(A25="",E25&gt;=Einstellungen!$B$5),"",A25)</f>
        <v/>
      </c>
      <c r="I25" s="23">
        <f>IF(A25="","",Einstellungen!$B$5)</f>
        <v/>
      </c>
    </row>
    <row r="26">
      <c r="A26" s="25">
        <f>IF(OR(Einstellungen!$B$6="",ROW()-8&gt;Einstellungen!$B$6),"",Einstellungen!$B$2+ROW()-9)</f>
        <v/>
      </c>
      <c r="B26" s="26">
        <f>IF($A26="","",SUMIFS(Zahlungsplan!$I$2:$I$201,Zahlungsplan!$H$2:$H$201,$A26,Zahlungsplan!$I$2:$I$201,"&gt;0"))</f>
        <v/>
      </c>
      <c r="C26" s="26">
        <f>IF($A26="","",-SUMIFS(Zahlungsplan!$I$2:$I$201,Zahlungsplan!$H$2:$H$201,$A26,Zahlungsplan!$I$2:$I$201,"&lt;0"))</f>
        <v/>
      </c>
      <c r="D26" s="26">
        <f>IF(A26="","",B26-C26)</f>
        <v/>
      </c>
      <c r="E26" s="26">
        <f>IF(A26="","",Einstellungen!$B$4+SUM($D$9:D26))</f>
        <v/>
      </c>
      <c r="F26" s="26">
        <f>IF(E26="","",E26-Einstellungen!$B$5)</f>
        <v/>
      </c>
      <c r="G26" s="27">
        <f>IF(E26="","",IF(E26&lt;0,"Negativ",IF(E26&lt;Einstellungen!$B$5,"Unter Warnschwelle","Ausreichend")))</f>
        <v/>
      </c>
      <c r="H26" s="25">
        <f>IF(OR(A26="",E26&gt;=Einstellungen!$B$5),"",A26)</f>
        <v/>
      </c>
      <c r="I26" s="26">
        <f>IF(A26="","",Einstellungen!$B$5)</f>
        <v/>
      </c>
    </row>
    <row r="27">
      <c r="A27" s="22">
        <f>IF(OR(Einstellungen!$B$6="",ROW()-8&gt;Einstellungen!$B$6),"",Einstellungen!$B$2+ROW()-9)</f>
        <v/>
      </c>
      <c r="B27" s="23">
        <f>IF($A27="","",SUMIFS(Zahlungsplan!$I$2:$I$201,Zahlungsplan!$H$2:$H$201,$A27,Zahlungsplan!$I$2:$I$201,"&gt;0"))</f>
        <v/>
      </c>
      <c r="C27" s="23">
        <f>IF($A27="","",-SUMIFS(Zahlungsplan!$I$2:$I$201,Zahlungsplan!$H$2:$H$201,$A27,Zahlungsplan!$I$2:$I$201,"&lt;0"))</f>
        <v/>
      </c>
      <c r="D27" s="23">
        <f>IF(A27="","",B27-C27)</f>
        <v/>
      </c>
      <c r="E27" s="23">
        <f>IF(A27="","",Einstellungen!$B$4+SUM($D$9:D27))</f>
        <v/>
      </c>
      <c r="F27" s="23">
        <f>IF(E27="","",E27-Einstellungen!$B$5)</f>
        <v/>
      </c>
      <c r="G27" s="24">
        <f>IF(E27="","",IF(E27&lt;0,"Negativ",IF(E27&lt;Einstellungen!$B$5,"Unter Warnschwelle","Ausreichend")))</f>
        <v/>
      </c>
      <c r="H27" s="22">
        <f>IF(OR(A27="",E27&gt;=Einstellungen!$B$5),"",A27)</f>
        <v/>
      </c>
      <c r="I27" s="23">
        <f>IF(A27="","",Einstellungen!$B$5)</f>
        <v/>
      </c>
    </row>
    <row r="28">
      <c r="A28" s="25">
        <f>IF(OR(Einstellungen!$B$6="",ROW()-8&gt;Einstellungen!$B$6),"",Einstellungen!$B$2+ROW()-9)</f>
        <v/>
      </c>
      <c r="B28" s="26">
        <f>IF($A28="","",SUMIFS(Zahlungsplan!$I$2:$I$201,Zahlungsplan!$H$2:$H$201,$A28,Zahlungsplan!$I$2:$I$201,"&gt;0"))</f>
        <v/>
      </c>
      <c r="C28" s="26">
        <f>IF($A28="","",-SUMIFS(Zahlungsplan!$I$2:$I$201,Zahlungsplan!$H$2:$H$201,$A28,Zahlungsplan!$I$2:$I$201,"&lt;0"))</f>
        <v/>
      </c>
      <c r="D28" s="26">
        <f>IF(A28="","",B28-C28)</f>
        <v/>
      </c>
      <c r="E28" s="26">
        <f>IF(A28="","",Einstellungen!$B$4+SUM($D$9:D28))</f>
        <v/>
      </c>
      <c r="F28" s="26">
        <f>IF(E28="","",E28-Einstellungen!$B$5)</f>
        <v/>
      </c>
      <c r="G28" s="27">
        <f>IF(E28="","",IF(E28&lt;0,"Negativ",IF(E28&lt;Einstellungen!$B$5,"Unter Warnschwelle","Ausreichend")))</f>
        <v/>
      </c>
      <c r="H28" s="25">
        <f>IF(OR(A28="",E28&gt;=Einstellungen!$B$5),"",A28)</f>
        <v/>
      </c>
      <c r="I28" s="26">
        <f>IF(A28="","",Einstellungen!$B$5)</f>
        <v/>
      </c>
    </row>
    <row r="29">
      <c r="A29" s="22">
        <f>IF(OR(Einstellungen!$B$6="",ROW()-8&gt;Einstellungen!$B$6),"",Einstellungen!$B$2+ROW()-9)</f>
        <v/>
      </c>
      <c r="B29" s="23">
        <f>IF($A29="","",SUMIFS(Zahlungsplan!$I$2:$I$201,Zahlungsplan!$H$2:$H$201,$A29,Zahlungsplan!$I$2:$I$201,"&gt;0"))</f>
        <v/>
      </c>
      <c r="C29" s="23">
        <f>IF($A29="","",-SUMIFS(Zahlungsplan!$I$2:$I$201,Zahlungsplan!$H$2:$H$201,$A29,Zahlungsplan!$I$2:$I$201,"&lt;0"))</f>
        <v/>
      </c>
      <c r="D29" s="23">
        <f>IF(A29="","",B29-C29)</f>
        <v/>
      </c>
      <c r="E29" s="23">
        <f>IF(A29="","",Einstellungen!$B$4+SUM($D$9:D29))</f>
        <v/>
      </c>
      <c r="F29" s="23">
        <f>IF(E29="","",E29-Einstellungen!$B$5)</f>
        <v/>
      </c>
      <c r="G29" s="24">
        <f>IF(E29="","",IF(E29&lt;0,"Negativ",IF(E29&lt;Einstellungen!$B$5,"Unter Warnschwelle","Ausreichend")))</f>
        <v/>
      </c>
      <c r="H29" s="22">
        <f>IF(OR(A29="",E29&gt;=Einstellungen!$B$5),"",A29)</f>
        <v/>
      </c>
      <c r="I29" s="23">
        <f>IF(A29="","",Einstellungen!$B$5)</f>
        <v/>
      </c>
    </row>
    <row r="30">
      <c r="A30" s="25">
        <f>IF(OR(Einstellungen!$B$6="",ROW()-8&gt;Einstellungen!$B$6),"",Einstellungen!$B$2+ROW()-9)</f>
        <v/>
      </c>
      <c r="B30" s="26">
        <f>IF($A30="","",SUMIFS(Zahlungsplan!$I$2:$I$201,Zahlungsplan!$H$2:$H$201,$A30,Zahlungsplan!$I$2:$I$201,"&gt;0"))</f>
        <v/>
      </c>
      <c r="C30" s="26">
        <f>IF($A30="","",-SUMIFS(Zahlungsplan!$I$2:$I$201,Zahlungsplan!$H$2:$H$201,$A30,Zahlungsplan!$I$2:$I$201,"&lt;0"))</f>
        <v/>
      </c>
      <c r="D30" s="26">
        <f>IF(A30="","",B30-C30)</f>
        <v/>
      </c>
      <c r="E30" s="26">
        <f>IF(A30="","",Einstellungen!$B$4+SUM($D$9:D30))</f>
        <v/>
      </c>
      <c r="F30" s="26">
        <f>IF(E30="","",E30-Einstellungen!$B$5)</f>
        <v/>
      </c>
      <c r="G30" s="27">
        <f>IF(E30="","",IF(E30&lt;0,"Negativ",IF(E30&lt;Einstellungen!$B$5,"Unter Warnschwelle","Ausreichend")))</f>
        <v/>
      </c>
      <c r="H30" s="25">
        <f>IF(OR(A30="",E30&gt;=Einstellungen!$B$5),"",A30)</f>
        <v/>
      </c>
      <c r="I30" s="26">
        <f>IF(A30="","",Einstellungen!$B$5)</f>
        <v/>
      </c>
    </row>
    <row r="31">
      <c r="A31" s="22">
        <f>IF(OR(Einstellungen!$B$6="",ROW()-8&gt;Einstellungen!$B$6),"",Einstellungen!$B$2+ROW()-9)</f>
        <v/>
      </c>
      <c r="B31" s="23">
        <f>IF($A31="","",SUMIFS(Zahlungsplan!$I$2:$I$201,Zahlungsplan!$H$2:$H$201,$A31,Zahlungsplan!$I$2:$I$201,"&gt;0"))</f>
        <v/>
      </c>
      <c r="C31" s="23">
        <f>IF($A31="","",-SUMIFS(Zahlungsplan!$I$2:$I$201,Zahlungsplan!$H$2:$H$201,$A31,Zahlungsplan!$I$2:$I$201,"&lt;0"))</f>
        <v/>
      </c>
      <c r="D31" s="23">
        <f>IF(A31="","",B31-C31)</f>
        <v/>
      </c>
      <c r="E31" s="23">
        <f>IF(A31="","",Einstellungen!$B$4+SUM($D$9:D31))</f>
        <v/>
      </c>
      <c r="F31" s="23">
        <f>IF(E31="","",E31-Einstellungen!$B$5)</f>
        <v/>
      </c>
      <c r="G31" s="24">
        <f>IF(E31="","",IF(E31&lt;0,"Negativ",IF(E31&lt;Einstellungen!$B$5,"Unter Warnschwelle","Ausreichend")))</f>
        <v/>
      </c>
      <c r="H31" s="22">
        <f>IF(OR(A31="",E31&gt;=Einstellungen!$B$5),"",A31)</f>
        <v/>
      </c>
      <c r="I31" s="23">
        <f>IF(A31="","",Einstellungen!$B$5)</f>
        <v/>
      </c>
    </row>
    <row r="32">
      <c r="A32" s="25">
        <f>IF(OR(Einstellungen!$B$6="",ROW()-8&gt;Einstellungen!$B$6),"",Einstellungen!$B$2+ROW()-9)</f>
        <v/>
      </c>
      <c r="B32" s="26">
        <f>IF($A32="","",SUMIFS(Zahlungsplan!$I$2:$I$201,Zahlungsplan!$H$2:$H$201,$A32,Zahlungsplan!$I$2:$I$201,"&gt;0"))</f>
        <v/>
      </c>
      <c r="C32" s="26">
        <f>IF($A32="","",-SUMIFS(Zahlungsplan!$I$2:$I$201,Zahlungsplan!$H$2:$H$201,$A32,Zahlungsplan!$I$2:$I$201,"&lt;0"))</f>
        <v/>
      </c>
      <c r="D32" s="26">
        <f>IF(A32="","",B32-C32)</f>
        <v/>
      </c>
      <c r="E32" s="26">
        <f>IF(A32="","",Einstellungen!$B$4+SUM($D$9:D32))</f>
        <v/>
      </c>
      <c r="F32" s="26">
        <f>IF(E32="","",E32-Einstellungen!$B$5)</f>
        <v/>
      </c>
      <c r="G32" s="27">
        <f>IF(E32="","",IF(E32&lt;0,"Negativ",IF(E32&lt;Einstellungen!$B$5,"Unter Warnschwelle","Ausreichend")))</f>
        <v/>
      </c>
      <c r="H32" s="25">
        <f>IF(OR(A32="",E32&gt;=Einstellungen!$B$5),"",A32)</f>
        <v/>
      </c>
      <c r="I32" s="26">
        <f>IF(A32="","",Einstellungen!$B$5)</f>
        <v/>
      </c>
    </row>
    <row r="33">
      <c r="A33" s="22">
        <f>IF(OR(Einstellungen!$B$6="",ROW()-8&gt;Einstellungen!$B$6),"",Einstellungen!$B$2+ROW()-9)</f>
        <v/>
      </c>
      <c r="B33" s="23">
        <f>IF($A33="","",SUMIFS(Zahlungsplan!$I$2:$I$201,Zahlungsplan!$H$2:$H$201,$A33,Zahlungsplan!$I$2:$I$201,"&gt;0"))</f>
        <v/>
      </c>
      <c r="C33" s="23">
        <f>IF($A33="","",-SUMIFS(Zahlungsplan!$I$2:$I$201,Zahlungsplan!$H$2:$H$201,$A33,Zahlungsplan!$I$2:$I$201,"&lt;0"))</f>
        <v/>
      </c>
      <c r="D33" s="23">
        <f>IF(A33="","",B33-C33)</f>
        <v/>
      </c>
      <c r="E33" s="23">
        <f>IF(A33="","",Einstellungen!$B$4+SUM($D$9:D33))</f>
        <v/>
      </c>
      <c r="F33" s="23">
        <f>IF(E33="","",E33-Einstellungen!$B$5)</f>
        <v/>
      </c>
      <c r="G33" s="24">
        <f>IF(E33="","",IF(E33&lt;0,"Negativ",IF(E33&lt;Einstellungen!$B$5,"Unter Warnschwelle","Ausreichend")))</f>
        <v/>
      </c>
      <c r="H33" s="22">
        <f>IF(OR(A33="",E33&gt;=Einstellungen!$B$5),"",A33)</f>
        <v/>
      </c>
      <c r="I33" s="23">
        <f>IF(A33="","",Einstellungen!$B$5)</f>
        <v/>
      </c>
    </row>
    <row r="34">
      <c r="A34" s="25">
        <f>IF(OR(Einstellungen!$B$6="",ROW()-8&gt;Einstellungen!$B$6),"",Einstellungen!$B$2+ROW()-9)</f>
        <v/>
      </c>
      <c r="B34" s="26">
        <f>IF($A34="","",SUMIFS(Zahlungsplan!$I$2:$I$201,Zahlungsplan!$H$2:$H$201,$A34,Zahlungsplan!$I$2:$I$201,"&gt;0"))</f>
        <v/>
      </c>
      <c r="C34" s="26">
        <f>IF($A34="","",-SUMIFS(Zahlungsplan!$I$2:$I$201,Zahlungsplan!$H$2:$H$201,$A34,Zahlungsplan!$I$2:$I$201,"&lt;0"))</f>
        <v/>
      </c>
      <c r="D34" s="26">
        <f>IF(A34="","",B34-C34)</f>
        <v/>
      </c>
      <c r="E34" s="26">
        <f>IF(A34="","",Einstellungen!$B$4+SUM($D$9:D34))</f>
        <v/>
      </c>
      <c r="F34" s="26">
        <f>IF(E34="","",E34-Einstellungen!$B$5)</f>
        <v/>
      </c>
      <c r="G34" s="27">
        <f>IF(E34="","",IF(E34&lt;0,"Negativ",IF(E34&lt;Einstellungen!$B$5,"Unter Warnschwelle","Ausreichend")))</f>
        <v/>
      </c>
      <c r="H34" s="25">
        <f>IF(OR(A34="",E34&gt;=Einstellungen!$B$5),"",A34)</f>
        <v/>
      </c>
      <c r="I34" s="26">
        <f>IF(A34="","",Einstellungen!$B$5)</f>
        <v/>
      </c>
    </row>
    <row r="35">
      <c r="A35" s="22">
        <f>IF(OR(Einstellungen!$B$6="",ROW()-8&gt;Einstellungen!$B$6),"",Einstellungen!$B$2+ROW()-9)</f>
        <v/>
      </c>
      <c r="B35" s="23">
        <f>IF($A35="","",SUMIFS(Zahlungsplan!$I$2:$I$201,Zahlungsplan!$H$2:$H$201,$A35,Zahlungsplan!$I$2:$I$201,"&gt;0"))</f>
        <v/>
      </c>
      <c r="C35" s="23">
        <f>IF($A35="","",-SUMIFS(Zahlungsplan!$I$2:$I$201,Zahlungsplan!$H$2:$H$201,$A35,Zahlungsplan!$I$2:$I$201,"&lt;0"))</f>
        <v/>
      </c>
      <c r="D35" s="23">
        <f>IF(A35="","",B35-C35)</f>
        <v/>
      </c>
      <c r="E35" s="23">
        <f>IF(A35="","",Einstellungen!$B$4+SUM($D$9:D35))</f>
        <v/>
      </c>
      <c r="F35" s="23">
        <f>IF(E35="","",E35-Einstellungen!$B$5)</f>
        <v/>
      </c>
      <c r="G35" s="24">
        <f>IF(E35="","",IF(E35&lt;0,"Negativ",IF(E35&lt;Einstellungen!$B$5,"Unter Warnschwelle","Ausreichend")))</f>
        <v/>
      </c>
      <c r="H35" s="22">
        <f>IF(OR(A35="",E35&gt;=Einstellungen!$B$5),"",A35)</f>
        <v/>
      </c>
      <c r="I35" s="23">
        <f>IF(A35="","",Einstellungen!$B$5)</f>
        <v/>
      </c>
    </row>
    <row r="36">
      <c r="A36" s="25">
        <f>IF(OR(Einstellungen!$B$6="",ROW()-8&gt;Einstellungen!$B$6),"",Einstellungen!$B$2+ROW()-9)</f>
        <v/>
      </c>
      <c r="B36" s="26">
        <f>IF($A36="","",SUMIFS(Zahlungsplan!$I$2:$I$201,Zahlungsplan!$H$2:$H$201,$A36,Zahlungsplan!$I$2:$I$201,"&gt;0"))</f>
        <v/>
      </c>
      <c r="C36" s="26">
        <f>IF($A36="","",-SUMIFS(Zahlungsplan!$I$2:$I$201,Zahlungsplan!$H$2:$H$201,$A36,Zahlungsplan!$I$2:$I$201,"&lt;0"))</f>
        <v/>
      </c>
      <c r="D36" s="26">
        <f>IF(A36="","",B36-C36)</f>
        <v/>
      </c>
      <c r="E36" s="26">
        <f>IF(A36="","",Einstellungen!$B$4+SUM($D$9:D36))</f>
        <v/>
      </c>
      <c r="F36" s="26">
        <f>IF(E36="","",E36-Einstellungen!$B$5)</f>
        <v/>
      </c>
      <c r="G36" s="27">
        <f>IF(E36="","",IF(E36&lt;0,"Negativ",IF(E36&lt;Einstellungen!$B$5,"Unter Warnschwelle","Ausreichend")))</f>
        <v/>
      </c>
      <c r="H36" s="25">
        <f>IF(OR(A36="",E36&gt;=Einstellungen!$B$5),"",A36)</f>
        <v/>
      </c>
      <c r="I36" s="26">
        <f>IF(A36="","",Einstellungen!$B$5)</f>
        <v/>
      </c>
    </row>
    <row r="37">
      <c r="A37" s="22">
        <f>IF(OR(Einstellungen!$B$6="",ROW()-8&gt;Einstellungen!$B$6),"",Einstellungen!$B$2+ROW()-9)</f>
        <v/>
      </c>
      <c r="B37" s="23">
        <f>IF($A37="","",SUMIFS(Zahlungsplan!$I$2:$I$201,Zahlungsplan!$H$2:$H$201,$A37,Zahlungsplan!$I$2:$I$201,"&gt;0"))</f>
        <v/>
      </c>
      <c r="C37" s="23">
        <f>IF($A37="","",-SUMIFS(Zahlungsplan!$I$2:$I$201,Zahlungsplan!$H$2:$H$201,$A37,Zahlungsplan!$I$2:$I$201,"&lt;0"))</f>
        <v/>
      </c>
      <c r="D37" s="23">
        <f>IF(A37="","",B37-C37)</f>
        <v/>
      </c>
      <c r="E37" s="23">
        <f>IF(A37="","",Einstellungen!$B$4+SUM($D$9:D37))</f>
        <v/>
      </c>
      <c r="F37" s="23">
        <f>IF(E37="","",E37-Einstellungen!$B$5)</f>
        <v/>
      </c>
      <c r="G37" s="24">
        <f>IF(E37="","",IF(E37&lt;0,"Negativ",IF(E37&lt;Einstellungen!$B$5,"Unter Warnschwelle","Ausreichend")))</f>
        <v/>
      </c>
      <c r="H37" s="22">
        <f>IF(OR(A37="",E37&gt;=Einstellungen!$B$5),"",A37)</f>
        <v/>
      </c>
      <c r="I37" s="23">
        <f>IF(A37="","",Einstellungen!$B$5)</f>
        <v/>
      </c>
    </row>
    <row r="38">
      <c r="A38" s="25">
        <f>IF(OR(Einstellungen!$B$6="",ROW()-8&gt;Einstellungen!$B$6),"",Einstellungen!$B$2+ROW()-9)</f>
        <v/>
      </c>
      <c r="B38" s="26">
        <f>IF($A38="","",SUMIFS(Zahlungsplan!$I$2:$I$201,Zahlungsplan!$H$2:$H$201,$A38,Zahlungsplan!$I$2:$I$201,"&gt;0"))</f>
        <v/>
      </c>
      <c r="C38" s="26">
        <f>IF($A38="","",-SUMIFS(Zahlungsplan!$I$2:$I$201,Zahlungsplan!$H$2:$H$201,$A38,Zahlungsplan!$I$2:$I$201,"&lt;0"))</f>
        <v/>
      </c>
      <c r="D38" s="26">
        <f>IF(A38="","",B38-C38)</f>
        <v/>
      </c>
      <c r="E38" s="26">
        <f>IF(A38="","",Einstellungen!$B$4+SUM($D$9:D38))</f>
        <v/>
      </c>
      <c r="F38" s="26">
        <f>IF(E38="","",E38-Einstellungen!$B$5)</f>
        <v/>
      </c>
      <c r="G38" s="27">
        <f>IF(E38="","",IF(E38&lt;0,"Negativ",IF(E38&lt;Einstellungen!$B$5,"Unter Warnschwelle","Ausreichend")))</f>
        <v/>
      </c>
      <c r="H38" s="25">
        <f>IF(OR(A38="",E38&gt;=Einstellungen!$B$5),"",A38)</f>
        <v/>
      </c>
      <c r="I38" s="26">
        <f>IF(A38="","",Einstellungen!$B$5)</f>
        <v/>
      </c>
    </row>
    <row r="39">
      <c r="A39" s="22">
        <f>IF(OR(Einstellungen!$B$6="",ROW()-8&gt;Einstellungen!$B$6),"",Einstellungen!$B$2+ROW()-9)</f>
        <v/>
      </c>
      <c r="B39" s="23">
        <f>IF($A39="","",SUMIFS(Zahlungsplan!$I$2:$I$201,Zahlungsplan!$H$2:$H$201,$A39,Zahlungsplan!$I$2:$I$201,"&gt;0"))</f>
        <v/>
      </c>
      <c r="C39" s="23">
        <f>IF($A39="","",-SUMIFS(Zahlungsplan!$I$2:$I$201,Zahlungsplan!$H$2:$H$201,$A39,Zahlungsplan!$I$2:$I$201,"&lt;0"))</f>
        <v/>
      </c>
      <c r="D39" s="23">
        <f>IF(A39="","",B39-C39)</f>
        <v/>
      </c>
      <c r="E39" s="23">
        <f>IF(A39="","",Einstellungen!$B$4+SUM($D$9:D39))</f>
        <v/>
      </c>
      <c r="F39" s="23">
        <f>IF(E39="","",E39-Einstellungen!$B$5)</f>
        <v/>
      </c>
      <c r="G39" s="24">
        <f>IF(E39="","",IF(E39&lt;0,"Negativ",IF(E39&lt;Einstellungen!$B$5,"Unter Warnschwelle","Ausreichend")))</f>
        <v/>
      </c>
      <c r="H39" s="22">
        <f>IF(OR(A39="",E39&gt;=Einstellungen!$B$5),"",A39)</f>
        <v/>
      </c>
      <c r="I39" s="23">
        <f>IF(A39="","",Einstellungen!$B$5)</f>
        <v/>
      </c>
    </row>
    <row r="40">
      <c r="A40" s="25">
        <f>IF(OR(Einstellungen!$B$6="",ROW()-8&gt;Einstellungen!$B$6),"",Einstellungen!$B$2+ROW()-9)</f>
        <v/>
      </c>
      <c r="B40" s="26">
        <f>IF($A40="","",SUMIFS(Zahlungsplan!$I$2:$I$201,Zahlungsplan!$H$2:$H$201,$A40,Zahlungsplan!$I$2:$I$201,"&gt;0"))</f>
        <v/>
      </c>
      <c r="C40" s="26">
        <f>IF($A40="","",-SUMIFS(Zahlungsplan!$I$2:$I$201,Zahlungsplan!$H$2:$H$201,$A40,Zahlungsplan!$I$2:$I$201,"&lt;0"))</f>
        <v/>
      </c>
      <c r="D40" s="26">
        <f>IF(A40="","",B40-C40)</f>
        <v/>
      </c>
      <c r="E40" s="26">
        <f>IF(A40="","",Einstellungen!$B$4+SUM($D$9:D40))</f>
        <v/>
      </c>
      <c r="F40" s="26">
        <f>IF(E40="","",E40-Einstellungen!$B$5)</f>
        <v/>
      </c>
      <c r="G40" s="27">
        <f>IF(E40="","",IF(E40&lt;0,"Negativ",IF(E40&lt;Einstellungen!$B$5,"Unter Warnschwelle","Ausreichend")))</f>
        <v/>
      </c>
      <c r="H40" s="25">
        <f>IF(OR(A40="",E40&gt;=Einstellungen!$B$5),"",A40)</f>
        <v/>
      </c>
      <c r="I40" s="26">
        <f>IF(A40="","",Einstellungen!$B$5)</f>
        <v/>
      </c>
    </row>
    <row r="41">
      <c r="A41" s="22">
        <f>IF(OR(Einstellungen!$B$6="",ROW()-8&gt;Einstellungen!$B$6),"",Einstellungen!$B$2+ROW()-9)</f>
        <v/>
      </c>
      <c r="B41" s="23">
        <f>IF($A41="","",SUMIFS(Zahlungsplan!$I$2:$I$201,Zahlungsplan!$H$2:$H$201,$A41,Zahlungsplan!$I$2:$I$201,"&gt;0"))</f>
        <v/>
      </c>
      <c r="C41" s="23">
        <f>IF($A41="","",-SUMIFS(Zahlungsplan!$I$2:$I$201,Zahlungsplan!$H$2:$H$201,$A41,Zahlungsplan!$I$2:$I$201,"&lt;0"))</f>
        <v/>
      </c>
      <c r="D41" s="23">
        <f>IF(A41="","",B41-C41)</f>
        <v/>
      </c>
      <c r="E41" s="23">
        <f>IF(A41="","",Einstellungen!$B$4+SUM($D$9:D41))</f>
        <v/>
      </c>
      <c r="F41" s="23">
        <f>IF(E41="","",E41-Einstellungen!$B$5)</f>
        <v/>
      </c>
      <c r="G41" s="24">
        <f>IF(E41="","",IF(E41&lt;0,"Negativ",IF(E41&lt;Einstellungen!$B$5,"Unter Warnschwelle","Ausreichend")))</f>
        <v/>
      </c>
      <c r="H41" s="22">
        <f>IF(OR(A41="",E41&gt;=Einstellungen!$B$5),"",A41)</f>
        <v/>
      </c>
      <c r="I41" s="23">
        <f>IF(A41="","",Einstellungen!$B$5)</f>
        <v/>
      </c>
    </row>
    <row r="42">
      <c r="A42" s="25">
        <f>IF(OR(Einstellungen!$B$6="",ROW()-8&gt;Einstellungen!$B$6),"",Einstellungen!$B$2+ROW()-9)</f>
        <v/>
      </c>
      <c r="B42" s="26">
        <f>IF($A42="","",SUMIFS(Zahlungsplan!$I$2:$I$201,Zahlungsplan!$H$2:$H$201,$A42,Zahlungsplan!$I$2:$I$201,"&gt;0"))</f>
        <v/>
      </c>
      <c r="C42" s="26">
        <f>IF($A42="","",-SUMIFS(Zahlungsplan!$I$2:$I$201,Zahlungsplan!$H$2:$H$201,$A42,Zahlungsplan!$I$2:$I$201,"&lt;0"))</f>
        <v/>
      </c>
      <c r="D42" s="26">
        <f>IF(A42="","",B42-C42)</f>
        <v/>
      </c>
      <c r="E42" s="26">
        <f>IF(A42="","",Einstellungen!$B$4+SUM($D$9:D42))</f>
        <v/>
      </c>
      <c r="F42" s="26">
        <f>IF(E42="","",E42-Einstellungen!$B$5)</f>
        <v/>
      </c>
      <c r="G42" s="27">
        <f>IF(E42="","",IF(E42&lt;0,"Negativ",IF(E42&lt;Einstellungen!$B$5,"Unter Warnschwelle","Ausreichend")))</f>
        <v/>
      </c>
      <c r="H42" s="25">
        <f>IF(OR(A42="",E42&gt;=Einstellungen!$B$5),"",A42)</f>
        <v/>
      </c>
      <c r="I42" s="26">
        <f>IF(A42="","",Einstellungen!$B$5)</f>
        <v/>
      </c>
    </row>
    <row r="43">
      <c r="A43" s="22">
        <f>IF(OR(Einstellungen!$B$6="",ROW()-8&gt;Einstellungen!$B$6),"",Einstellungen!$B$2+ROW()-9)</f>
        <v/>
      </c>
      <c r="B43" s="23">
        <f>IF($A43="","",SUMIFS(Zahlungsplan!$I$2:$I$201,Zahlungsplan!$H$2:$H$201,$A43,Zahlungsplan!$I$2:$I$201,"&gt;0"))</f>
        <v/>
      </c>
      <c r="C43" s="23">
        <f>IF($A43="","",-SUMIFS(Zahlungsplan!$I$2:$I$201,Zahlungsplan!$H$2:$H$201,$A43,Zahlungsplan!$I$2:$I$201,"&lt;0"))</f>
        <v/>
      </c>
      <c r="D43" s="23">
        <f>IF(A43="","",B43-C43)</f>
        <v/>
      </c>
      <c r="E43" s="23">
        <f>IF(A43="","",Einstellungen!$B$4+SUM($D$9:D43))</f>
        <v/>
      </c>
      <c r="F43" s="23">
        <f>IF(E43="","",E43-Einstellungen!$B$5)</f>
        <v/>
      </c>
      <c r="G43" s="24">
        <f>IF(E43="","",IF(E43&lt;0,"Negativ",IF(E43&lt;Einstellungen!$B$5,"Unter Warnschwelle","Ausreichend")))</f>
        <v/>
      </c>
      <c r="H43" s="22">
        <f>IF(OR(A43="",E43&gt;=Einstellungen!$B$5),"",A43)</f>
        <v/>
      </c>
      <c r="I43" s="23">
        <f>IF(A43="","",Einstellungen!$B$5)</f>
        <v/>
      </c>
    </row>
    <row r="44">
      <c r="A44" s="25">
        <f>IF(OR(Einstellungen!$B$6="",ROW()-8&gt;Einstellungen!$B$6),"",Einstellungen!$B$2+ROW()-9)</f>
        <v/>
      </c>
      <c r="B44" s="26">
        <f>IF($A44="","",SUMIFS(Zahlungsplan!$I$2:$I$201,Zahlungsplan!$H$2:$H$201,$A44,Zahlungsplan!$I$2:$I$201,"&gt;0"))</f>
        <v/>
      </c>
      <c r="C44" s="26">
        <f>IF($A44="","",-SUMIFS(Zahlungsplan!$I$2:$I$201,Zahlungsplan!$H$2:$H$201,$A44,Zahlungsplan!$I$2:$I$201,"&lt;0"))</f>
        <v/>
      </c>
      <c r="D44" s="26">
        <f>IF(A44="","",B44-C44)</f>
        <v/>
      </c>
      <c r="E44" s="26">
        <f>IF(A44="","",Einstellungen!$B$4+SUM($D$9:D44))</f>
        <v/>
      </c>
      <c r="F44" s="26">
        <f>IF(E44="","",E44-Einstellungen!$B$5)</f>
        <v/>
      </c>
      <c r="G44" s="27">
        <f>IF(E44="","",IF(E44&lt;0,"Negativ",IF(E44&lt;Einstellungen!$B$5,"Unter Warnschwelle","Ausreichend")))</f>
        <v/>
      </c>
      <c r="H44" s="25">
        <f>IF(OR(A44="",E44&gt;=Einstellungen!$B$5),"",A44)</f>
        <v/>
      </c>
      <c r="I44" s="26">
        <f>IF(A44="","",Einstellungen!$B$5)</f>
        <v/>
      </c>
    </row>
    <row r="45">
      <c r="A45" s="22">
        <f>IF(OR(Einstellungen!$B$6="",ROW()-8&gt;Einstellungen!$B$6),"",Einstellungen!$B$2+ROW()-9)</f>
        <v/>
      </c>
      <c r="B45" s="23">
        <f>IF($A45="","",SUMIFS(Zahlungsplan!$I$2:$I$201,Zahlungsplan!$H$2:$H$201,$A45,Zahlungsplan!$I$2:$I$201,"&gt;0"))</f>
        <v/>
      </c>
      <c r="C45" s="23">
        <f>IF($A45="","",-SUMIFS(Zahlungsplan!$I$2:$I$201,Zahlungsplan!$H$2:$H$201,$A45,Zahlungsplan!$I$2:$I$201,"&lt;0"))</f>
        <v/>
      </c>
      <c r="D45" s="23">
        <f>IF(A45="","",B45-C45)</f>
        <v/>
      </c>
      <c r="E45" s="23">
        <f>IF(A45="","",Einstellungen!$B$4+SUM($D$9:D45))</f>
        <v/>
      </c>
      <c r="F45" s="23">
        <f>IF(E45="","",E45-Einstellungen!$B$5)</f>
        <v/>
      </c>
      <c r="G45" s="24">
        <f>IF(E45="","",IF(E45&lt;0,"Negativ",IF(E45&lt;Einstellungen!$B$5,"Unter Warnschwelle","Ausreichend")))</f>
        <v/>
      </c>
      <c r="H45" s="22">
        <f>IF(OR(A45="",E45&gt;=Einstellungen!$B$5),"",A45)</f>
        <v/>
      </c>
      <c r="I45" s="23">
        <f>IF(A45="","",Einstellungen!$B$5)</f>
        <v/>
      </c>
    </row>
    <row r="46">
      <c r="A46" s="25">
        <f>IF(OR(Einstellungen!$B$6="",ROW()-8&gt;Einstellungen!$B$6),"",Einstellungen!$B$2+ROW()-9)</f>
        <v/>
      </c>
      <c r="B46" s="26">
        <f>IF($A46="","",SUMIFS(Zahlungsplan!$I$2:$I$201,Zahlungsplan!$H$2:$H$201,$A46,Zahlungsplan!$I$2:$I$201,"&gt;0"))</f>
        <v/>
      </c>
      <c r="C46" s="26">
        <f>IF($A46="","",-SUMIFS(Zahlungsplan!$I$2:$I$201,Zahlungsplan!$H$2:$H$201,$A46,Zahlungsplan!$I$2:$I$201,"&lt;0"))</f>
        <v/>
      </c>
      <c r="D46" s="26">
        <f>IF(A46="","",B46-C46)</f>
        <v/>
      </c>
      <c r="E46" s="26">
        <f>IF(A46="","",Einstellungen!$B$4+SUM($D$9:D46))</f>
        <v/>
      </c>
      <c r="F46" s="26">
        <f>IF(E46="","",E46-Einstellungen!$B$5)</f>
        <v/>
      </c>
      <c r="G46" s="27">
        <f>IF(E46="","",IF(E46&lt;0,"Negativ",IF(E46&lt;Einstellungen!$B$5,"Unter Warnschwelle","Ausreichend")))</f>
        <v/>
      </c>
      <c r="H46" s="25">
        <f>IF(OR(A46="",E46&gt;=Einstellungen!$B$5),"",A46)</f>
        <v/>
      </c>
      <c r="I46" s="26">
        <f>IF(A46="","",Einstellungen!$B$5)</f>
        <v/>
      </c>
    </row>
    <row r="47">
      <c r="A47" s="22">
        <f>IF(OR(Einstellungen!$B$6="",ROW()-8&gt;Einstellungen!$B$6),"",Einstellungen!$B$2+ROW()-9)</f>
        <v/>
      </c>
      <c r="B47" s="23">
        <f>IF($A47="","",SUMIFS(Zahlungsplan!$I$2:$I$201,Zahlungsplan!$H$2:$H$201,$A47,Zahlungsplan!$I$2:$I$201,"&gt;0"))</f>
        <v/>
      </c>
      <c r="C47" s="23">
        <f>IF($A47="","",-SUMIFS(Zahlungsplan!$I$2:$I$201,Zahlungsplan!$H$2:$H$201,$A47,Zahlungsplan!$I$2:$I$201,"&lt;0"))</f>
        <v/>
      </c>
      <c r="D47" s="23">
        <f>IF(A47="","",B47-C47)</f>
        <v/>
      </c>
      <c r="E47" s="23">
        <f>IF(A47="","",Einstellungen!$B$4+SUM($D$9:D47))</f>
        <v/>
      </c>
      <c r="F47" s="23">
        <f>IF(E47="","",E47-Einstellungen!$B$5)</f>
        <v/>
      </c>
      <c r="G47" s="24">
        <f>IF(E47="","",IF(E47&lt;0,"Negativ",IF(E47&lt;Einstellungen!$B$5,"Unter Warnschwelle","Ausreichend")))</f>
        <v/>
      </c>
      <c r="H47" s="22">
        <f>IF(OR(A47="",E47&gt;=Einstellungen!$B$5),"",A47)</f>
        <v/>
      </c>
      <c r="I47" s="23">
        <f>IF(A47="","",Einstellungen!$B$5)</f>
        <v/>
      </c>
    </row>
    <row r="48">
      <c r="A48" s="25">
        <f>IF(OR(Einstellungen!$B$6="",ROW()-8&gt;Einstellungen!$B$6),"",Einstellungen!$B$2+ROW()-9)</f>
        <v/>
      </c>
      <c r="B48" s="26">
        <f>IF($A48="","",SUMIFS(Zahlungsplan!$I$2:$I$201,Zahlungsplan!$H$2:$H$201,$A48,Zahlungsplan!$I$2:$I$201,"&gt;0"))</f>
        <v/>
      </c>
      <c r="C48" s="26">
        <f>IF($A48="","",-SUMIFS(Zahlungsplan!$I$2:$I$201,Zahlungsplan!$H$2:$H$201,$A48,Zahlungsplan!$I$2:$I$201,"&lt;0"))</f>
        <v/>
      </c>
      <c r="D48" s="26">
        <f>IF(A48="","",B48-C48)</f>
        <v/>
      </c>
      <c r="E48" s="26">
        <f>IF(A48="","",Einstellungen!$B$4+SUM($D$9:D48))</f>
        <v/>
      </c>
      <c r="F48" s="26">
        <f>IF(E48="","",E48-Einstellungen!$B$5)</f>
        <v/>
      </c>
      <c r="G48" s="27">
        <f>IF(E48="","",IF(E48&lt;0,"Negativ",IF(E48&lt;Einstellungen!$B$5,"Unter Warnschwelle","Ausreichend")))</f>
        <v/>
      </c>
      <c r="H48" s="25">
        <f>IF(OR(A48="",E48&gt;=Einstellungen!$B$5),"",A48)</f>
        <v/>
      </c>
      <c r="I48" s="26">
        <f>IF(A48="","",Einstellungen!$B$5)</f>
        <v/>
      </c>
    </row>
    <row r="49">
      <c r="A49" s="22">
        <f>IF(OR(Einstellungen!$B$6="",ROW()-8&gt;Einstellungen!$B$6),"",Einstellungen!$B$2+ROW()-9)</f>
        <v/>
      </c>
      <c r="B49" s="23">
        <f>IF($A49="","",SUMIFS(Zahlungsplan!$I$2:$I$201,Zahlungsplan!$H$2:$H$201,$A49,Zahlungsplan!$I$2:$I$201,"&gt;0"))</f>
        <v/>
      </c>
      <c r="C49" s="23">
        <f>IF($A49="","",-SUMIFS(Zahlungsplan!$I$2:$I$201,Zahlungsplan!$H$2:$H$201,$A49,Zahlungsplan!$I$2:$I$201,"&lt;0"))</f>
        <v/>
      </c>
      <c r="D49" s="23">
        <f>IF(A49="","",B49-C49)</f>
        <v/>
      </c>
      <c r="E49" s="23">
        <f>IF(A49="","",Einstellungen!$B$4+SUM($D$9:D49))</f>
        <v/>
      </c>
      <c r="F49" s="23">
        <f>IF(E49="","",E49-Einstellungen!$B$5)</f>
        <v/>
      </c>
      <c r="G49" s="24">
        <f>IF(E49="","",IF(E49&lt;0,"Negativ",IF(E49&lt;Einstellungen!$B$5,"Unter Warnschwelle","Ausreichend")))</f>
        <v/>
      </c>
      <c r="H49" s="22">
        <f>IF(OR(A49="",E49&gt;=Einstellungen!$B$5),"",A49)</f>
        <v/>
      </c>
      <c r="I49" s="23">
        <f>IF(A49="","",Einstellungen!$B$5)</f>
        <v/>
      </c>
    </row>
    <row r="50">
      <c r="A50" s="25">
        <f>IF(OR(Einstellungen!$B$6="",ROW()-8&gt;Einstellungen!$B$6),"",Einstellungen!$B$2+ROW()-9)</f>
        <v/>
      </c>
      <c r="B50" s="26">
        <f>IF($A50="","",SUMIFS(Zahlungsplan!$I$2:$I$201,Zahlungsplan!$H$2:$H$201,$A50,Zahlungsplan!$I$2:$I$201,"&gt;0"))</f>
        <v/>
      </c>
      <c r="C50" s="26">
        <f>IF($A50="","",-SUMIFS(Zahlungsplan!$I$2:$I$201,Zahlungsplan!$H$2:$H$201,$A50,Zahlungsplan!$I$2:$I$201,"&lt;0"))</f>
        <v/>
      </c>
      <c r="D50" s="26">
        <f>IF(A50="","",B50-C50)</f>
        <v/>
      </c>
      <c r="E50" s="26">
        <f>IF(A50="","",Einstellungen!$B$4+SUM($D$9:D50))</f>
        <v/>
      </c>
      <c r="F50" s="26">
        <f>IF(E50="","",E50-Einstellungen!$B$5)</f>
        <v/>
      </c>
      <c r="G50" s="27">
        <f>IF(E50="","",IF(E50&lt;0,"Negativ",IF(E50&lt;Einstellungen!$B$5,"Unter Warnschwelle","Ausreichend")))</f>
        <v/>
      </c>
      <c r="H50" s="25">
        <f>IF(OR(A50="",E50&gt;=Einstellungen!$B$5),"",A50)</f>
        <v/>
      </c>
      <c r="I50" s="26">
        <f>IF(A50="","",Einstellungen!$B$5)</f>
        <v/>
      </c>
    </row>
    <row r="51">
      <c r="A51" s="22">
        <f>IF(OR(Einstellungen!$B$6="",ROW()-8&gt;Einstellungen!$B$6),"",Einstellungen!$B$2+ROW()-9)</f>
        <v/>
      </c>
      <c r="B51" s="23">
        <f>IF($A51="","",SUMIFS(Zahlungsplan!$I$2:$I$201,Zahlungsplan!$H$2:$H$201,$A51,Zahlungsplan!$I$2:$I$201,"&gt;0"))</f>
        <v/>
      </c>
      <c r="C51" s="23">
        <f>IF($A51="","",-SUMIFS(Zahlungsplan!$I$2:$I$201,Zahlungsplan!$H$2:$H$201,$A51,Zahlungsplan!$I$2:$I$201,"&lt;0"))</f>
        <v/>
      </c>
      <c r="D51" s="23">
        <f>IF(A51="","",B51-C51)</f>
        <v/>
      </c>
      <c r="E51" s="23">
        <f>IF(A51="","",Einstellungen!$B$4+SUM($D$9:D51))</f>
        <v/>
      </c>
      <c r="F51" s="23">
        <f>IF(E51="","",E51-Einstellungen!$B$5)</f>
        <v/>
      </c>
      <c r="G51" s="24">
        <f>IF(E51="","",IF(E51&lt;0,"Negativ",IF(E51&lt;Einstellungen!$B$5,"Unter Warnschwelle","Ausreichend")))</f>
        <v/>
      </c>
      <c r="H51" s="22">
        <f>IF(OR(A51="",E51&gt;=Einstellungen!$B$5),"",A51)</f>
        <v/>
      </c>
      <c r="I51" s="23">
        <f>IF(A51="","",Einstellungen!$B$5)</f>
        <v/>
      </c>
    </row>
    <row r="52">
      <c r="A52" s="25">
        <f>IF(OR(Einstellungen!$B$6="",ROW()-8&gt;Einstellungen!$B$6),"",Einstellungen!$B$2+ROW()-9)</f>
        <v/>
      </c>
      <c r="B52" s="26">
        <f>IF($A52="","",SUMIFS(Zahlungsplan!$I$2:$I$201,Zahlungsplan!$H$2:$H$201,$A52,Zahlungsplan!$I$2:$I$201,"&gt;0"))</f>
        <v/>
      </c>
      <c r="C52" s="26">
        <f>IF($A52="","",-SUMIFS(Zahlungsplan!$I$2:$I$201,Zahlungsplan!$H$2:$H$201,$A52,Zahlungsplan!$I$2:$I$201,"&lt;0"))</f>
        <v/>
      </c>
      <c r="D52" s="26">
        <f>IF(A52="","",B52-C52)</f>
        <v/>
      </c>
      <c r="E52" s="26">
        <f>IF(A52="","",Einstellungen!$B$4+SUM($D$9:D52))</f>
        <v/>
      </c>
      <c r="F52" s="26">
        <f>IF(E52="","",E52-Einstellungen!$B$5)</f>
        <v/>
      </c>
      <c r="G52" s="27">
        <f>IF(E52="","",IF(E52&lt;0,"Negativ",IF(E52&lt;Einstellungen!$B$5,"Unter Warnschwelle","Ausreichend")))</f>
        <v/>
      </c>
      <c r="H52" s="25">
        <f>IF(OR(A52="",E52&gt;=Einstellungen!$B$5),"",A52)</f>
        <v/>
      </c>
      <c r="I52" s="26">
        <f>IF(A52="","",Einstellungen!$B$5)</f>
        <v/>
      </c>
    </row>
    <row r="53">
      <c r="A53" s="22">
        <f>IF(OR(Einstellungen!$B$6="",ROW()-8&gt;Einstellungen!$B$6),"",Einstellungen!$B$2+ROW()-9)</f>
        <v/>
      </c>
      <c r="B53" s="23">
        <f>IF($A53="","",SUMIFS(Zahlungsplan!$I$2:$I$201,Zahlungsplan!$H$2:$H$201,$A53,Zahlungsplan!$I$2:$I$201,"&gt;0"))</f>
        <v/>
      </c>
      <c r="C53" s="23">
        <f>IF($A53="","",-SUMIFS(Zahlungsplan!$I$2:$I$201,Zahlungsplan!$H$2:$H$201,$A53,Zahlungsplan!$I$2:$I$201,"&lt;0"))</f>
        <v/>
      </c>
      <c r="D53" s="23">
        <f>IF(A53="","",B53-C53)</f>
        <v/>
      </c>
      <c r="E53" s="23">
        <f>IF(A53="","",Einstellungen!$B$4+SUM($D$9:D53))</f>
        <v/>
      </c>
      <c r="F53" s="23">
        <f>IF(E53="","",E53-Einstellungen!$B$5)</f>
        <v/>
      </c>
      <c r="G53" s="24">
        <f>IF(E53="","",IF(E53&lt;0,"Negativ",IF(E53&lt;Einstellungen!$B$5,"Unter Warnschwelle","Ausreichend")))</f>
        <v/>
      </c>
      <c r="H53" s="22">
        <f>IF(OR(A53="",E53&gt;=Einstellungen!$B$5),"",A53)</f>
        <v/>
      </c>
      <c r="I53" s="23">
        <f>IF(A53="","",Einstellungen!$B$5)</f>
        <v/>
      </c>
    </row>
    <row r="54">
      <c r="A54" s="25">
        <f>IF(OR(Einstellungen!$B$6="",ROW()-8&gt;Einstellungen!$B$6),"",Einstellungen!$B$2+ROW()-9)</f>
        <v/>
      </c>
      <c r="B54" s="26">
        <f>IF($A54="","",SUMIFS(Zahlungsplan!$I$2:$I$201,Zahlungsplan!$H$2:$H$201,$A54,Zahlungsplan!$I$2:$I$201,"&gt;0"))</f>
        <v/>
      </c>
      <c r="C54" s="26">
        <f>IF($A54="","",-SUMIFS(Zahlungsplan!$I$2:$I$201,Zahlungsplan!$H$2:$H$201,$A54,Zahlungsplan!$I$2:$I$201,"&lt;0"))</f>
        <v/>
      </c>
      <c r="D54" s="26">
        <f>IF(A54="","",B54-C54)</f>
        <v/>
      </c>
      <c r="E54" s="26">
        <f>IF(A54="","",Einstellungen!$B$4+SUM($D$9:D54))</f>
        <v/>
      </c>
      <c r="F54" s="26">
        <f>IF(E54="","",E54-Einstellungen!$B$5)</f>
        <v/>
      </c>
      <c r="G54" s="27">
        <f>IF(E54="","",IF(E54&lt;0,"Negativ",IF(E54&lt;Einstellungen!$B$5,"Unter Warnschwelle","Ausreichend")))</f>
        <v/>
      </c>
      <c r="H54" s="25">
        <f>IF(OR(A54="",E54&gt;=Einstellungen!$B$5),"",A54)</f>
        <v/>
      </c>
      <c r="I54" s="26">
        <f>IF(A54="","",Einstellungen!$B$5)</f>
        <v/>
      </c>
    </row>
    <row r="55">
      <c r="A55" s="22">
        <f>IF(OR(Einstellungen!$B$6="",ROW()-8&gt;Einstellungen!$B$6),"",Einstellungen!$B$2+ROW()-9)</f>
        <v/>
      </c>
      <c r="B55" s="23">
        <f>IF($A55="","",SUMIFS(Zahlungsplan!$I$2:$I$201,Zahlungsplan!$H$2:$H$201,$A55,Zahlungsplan!$I$2:$I$201,"&gt;0"))</f>
        <v/>
      </c>
      <c r="C55" s="23">
        <f>IF($A55="","",-SUMIFS(Zahlungsplan!$I$2:$I$201,Zahlungsplan!$H$2:$H$201,$A55,Zahlungsplan!$I$2:$I$201,"&lt;0"))</f>
        <v/>
      </c>
      <c r="D55" s="23">
        <f>IF(A55="","",B55-C55)</f>
        <v/>
      </c>
      <c r="E55" s="23">
        <f>IF(A55="","",Einstellungen!$B$4+SUM($D$9:D55))</f>
        <v/>
      </c>
      <c r="F55" s="23">
        <f>IF(E55="","",E55-Einstellungen!$B$5)</f>
        <v/>
      </c>
      <c r="G55" s="24">
        <f>IF(E55="","",IF(E55&lt;0,"Negativ",IF(E55&lt;Einstellungen!$B$5,"Unter Warnschwelle","Ausreichend")))</f>
        <v/>
      </c>
      <c r="H55" s="22">
        <f>IF(OR(A55="",E55&gt;=Einstellungen!$B$5),"",A55)</f>
        <v/>
      </c>
      <c r="I55" s="23">
        <f>IF(A55="","",Einstellungen!$B$5)</f>
        <v/>
      </c>
    </row>
    <row r="56">
      <c r="A56" s="25">
        <f>IF(OR(Einstellungen!$B$6="",ROW()-8&gt;Einstellungen!$B$6),"",Einstellungen!$B$2+ROW()-9)</f>
        <v/>
      </c>
      <c r="B56" s="26">
        <f>IF($A56="","",SUMIFS(Zahlungsplan!$I$2:$I$201,Zahlungsplan!$H$2:$H$201,$A56,Zahlungsplan!$I$2:$I$201,"&gt;0"))</f>
        <v/>
      </c>
      <c r="C56" s="26">
        <f>IF($A56="","",-SUMIFS(Zahlungsplan!$I$2:$I$201,Zahlungsplan!$H$2:$H$201,$A56,Zahlungsplan!$I$2:$I$201,"&lt;0"))</f>
        <v/>
      </c>
      <c r="D56" s="26">
        <f>IF(A56="","",B56-C56)</f>
        <v/>
      </c>
      <c r="E56" s="26">
        <f>IF(A56="","",Einstellungen!$B$4+SUM($D$9:D56))</f>
        <v/>
      </c>
      <c r="F56" s="26">
        <f>IF(E56="","",E56-Einstellungen!$B$5)</f>
        <v/>
      </c>
      <c r="G56" s="27">
        <f>IF(E56="","",IF(E56&lt;0,"Negativ",IF(E56&lt;Einstellungen!$B$5,"Unter Warnschwelle","Ausreichend")))</f>
        <v/>
      </c>
      <c r="H56" s="25">
        <f>IF(OR(A56="",E56&gt;=Einstellungen!$B$5),"",A56)</f>
        <v/>
      </c>
      <c r="I56" s="26">
        <f>IF(A56="","",Einstellungen!$B$5)</f>
        <v/>
      </c>
    </row>
    <row r="57">
      <c r="A57" s="22">
        <f>IF(OR(Einstellungen!$B$6="",ROW()-8&gt;Einstellungen!$B$6),"",Einstellungen!$B$2+ROW()-9)</f>
        <v/>
      </c>
      <c r="B57" s="23">
        <f>IF($A57="","",SUMIFS(Zahlungsplan!$I$2:$I$201,Zahlungsplan!$H$2:$H$201,$A57,Zahlungsplan!$I$2:$I$201,"&gt;0"))</f>
        <v/>
      </c>
      <c r="C57" s="23">
        <f>IF($A57="","",-SUMIFS(Zahlungsplan!$I$2:$I$201,Zahlungsplan!$H$2:$H$201,$A57,Zahlungsplan!$I$2:$I$201,"&lt;0"))</f>
        <v/>
      </c>
      <c r="D57" s="23">
        <f>IF(A57="","",B57-C57)</f>
        <v/>
      </c>
      <c r="E57" s="23">
        <f>IF(A57="","",Einstellungen!$B$4+SUM($D$9:D57))</f>
        <v/>
      </c>
      <c r="F57" s="23">
        <f>IF(E57="","",E57-Einstellungen!$B$5)</f>
        <v/>
      </c>
      <c r="G57" s="24">
        <f>IF(E57="","",IF(E57&lt;0,"Negativ",IF(E57&lt;Einstellungen!$B$5,"Unter Warnschwelle","Ausreichend")))</f>
        <v/>
      </c>
      <c r="H57" s="22">
        <f>IF(OR(A57="",E57&gt;=Einstellungen!$B$5),"",A57)</f>
        <v/>
      </c>
      <c r="I57" s="23">
        <f>IF(A57="","",Einstellungen!$B$5)</f>
        <v/>
      </c>
    </row>
    <row r="58">
      <c r="A58" s="25">
        <f>IF(OR(Einstellungen!$B$6="",ROW()-8&gt;Einstellungen!$B$6),"",Einstellungen!$B$2+ROW()-9)</f>
        <v/>
      </c>
      <c r="B58" s="26">
        <f>IF($A58="","",SUMIFS(Zahlungsplan!$I$2:$I$201,Zahlungsplan!$H$2:$H$201,$A58,Zahlungsplan!$I$2:$I$201,"&gt;0"))</f>
        <v/>
      </c>
      <c r="C58" s="26">
        <f>IF($A58="","",-SUMIFS(Zahlungsplan!$I$2:$I$201,Zahlungsplan!$H$2:$H$201,$A58,Zahlungsplan!$I$2:$I$201,"&lt;0"))</f>
        <v/>
      </c>
      <c r="D58" s="26">
        <f>IF(A58="","",B58-C58)</f>
        <v/>
      </c>
      <c r="E58" s="26">
        <f>IF(A58="","",Einstellungen!$B$4+SUM($D$9:D58))</f>
        <v/>
      </c>
      <c r="F58" s="26">
        <f>IF(E58="","",E58-Einstellungen!$B$5)</f>
        <v/>
      </c>
      <c r="G58" s="27">
        <f>IF(E58="","",IF(E58&lt;0,"Negativ",IF(E58&lt;Einstellungen!$B$5,"Unter Warnschwelle","Ausreichend")))</f>
        <v/>
      </c>
      <c r="H58" s="25">
        <f>IF(OR(A58="",E58&gt;=Einstellungen!$B$5),"",A58)</f>
        <v/>
      </c>
      <c r="I58" s="26">
        <f>IF(A58="","",Einstellungen!$B$5)</f>
        <v/>
      </c>
    </row>
    <row r="59">
      <c r="A59" s="22">
        <f>IF(OR(Einstellungen!$B$6="",ROW()-8&gt;Einstellungen!$B$6),"",Einstellungen!$B$2+ROW()-9)</f>
        <v/>
      </c>
      <c r="B59" s="23">
        <f>IF($A59="","",SUMIFS(Zahlungsplan!$I$2:$I$201,Zahlungsplan!$H$2:$H$201,$A59,Zahlungsplan!$I$2:$I$201,"&gt;0"))</f>
        <v/>
      </c>
      <c r="C59" s="23">
        <f>IF($A59="","",-SUMIFS(Zahlungsplan!$I$2:$I$201,Zahlungsplan!$H$2:$H$201,$A59,Zahlungsplan!$I$2:$I$201,"&lt;0"))</f>
        <v/>
      </c>
      <c r="D59" s="23">
        <f>IF(A59="","",B59-C59)</f>
        <v/>
      </c>
      <c r="E59" s="23">
        <f>IF(A59="","",Einstellungen!$B$4+SUM($D$9:D59))</f>
        <v/>
      </c>
      <c r="F59" s="23">
        <f>IF(E59="","",E59-Einstellungen!$B$5)</f>
        <v/>
      </c>
      <c r="G59" s="24">
        <f>IF(E59="","",IF(E59&lt;0,"Negativ",IF(E59&lt;Einstellungen!$B$5,"Unter Warnschwelle","Ausreichend")))</f>
        <v/>
      </c>
      <c r="H59" s="22">
        <f>IF(OR(A59="",E59&gt;=Einstellungen!$B$5),"",A59)</f>
        <v/>
      </c>
      <c r="I59" s="23">
        <f>IF(A59="","",Einstellungen!$B$5)</f>
        <v/>
      </c>
    </row>
    <row r="60">
      <c r="A60" s="25">
        <f>IF(OR(Einstellungen!$B$6="",ROW()-8&gt;Einstellungen!$B$6),"",Einstellungen!$B$2+ROW()-9)</f>
        <v/>
      </c>
      <c r="B60" s="26">
        <f>IF($A60="","",SUMIFS(Zahlungsplan!$I$2:$I$201,Zahlungsplan!$H$2:$H$201,$A60,Zahlungsplan!$I$2:$I$201,"&gt;0"))</f>
        <v/>
      </c>
      <c r="C60" s="26">
        <f>IF($A60="","",-SUMIFS(Zahlungsplan!$I$2:$I$201,Zahlungsplan!$H$2:$H$201,$A60,Zahlungsplan!$I$2:$I$201,"&lt;0"))</f>
        <v/>
      </c>
      <c r="D60" s="26">
        <f>IF(A60="","",B60-C60)</f>
        <v/>
      </c>
      <c r="E60" s="26">
        <f>IF(A60="","",Einstellungen!$B$4+SUM($D$9:D60))</f>
        <v/>
      </c>
      <c r="F60" s="26">
        <f>IF(E60="","",E60-Einstellungen!$B$5)</f>
        <v/>
      </c>
      <c r="G60" s="27">
        <f>IF(E60="","",IF(E60&lt;0,"Negativ",IF(E60&lt;Einstellungen!$B$5,"Unter Warnschwelle","Ausreichend")))</f>
        <v/>
      </c>
      <c r="H60" s="25">
        <f>IF(OR(A60="",E60&gt;=Einstellungen!$B$5),"",A60)</f>
        <v/>
      </c>
      <c r="I60" s="26">
        <f>IF(A60="","",Einstellungen!$B$5)</f>
        <v/>
      </c>
    </row>
    <row r="61">
      <c r="A61" s="22">
        <f>IF(OR(Einstellungen!$B$6="",ROW()-8&gt;Einstellungen!$B$6),"",Einstellungen!$B$2+ROW()-9)</f>
        <v/>
      </c>
      <c r="B61" s="23">
        <f>IF($A61="","",SUMIFS(Zahlungsplan!$I$2:$I$201,Zahlungsplan!$H$2:$H$201,$A61,Zahlungsplan!$I$2:$I$201,"&gt;0"))</f>
        <v/>
      </c>
      <c r="C61" s="23">
        <f>IF($A61="","",-SUMIFS(Zahlungsplan!$I$2:$I$201,Zahlungsplan!$H$2:$H$201,$A61,Zahlungsplan!$I$2:$I$201,"&lt;0"))</f>
        <v/>
      </c>
      <c r="D61" s="23">
        <f>IF(A61="","",B61-C61)</f>
        <v/>
      </c>
      <c r="E61" s="23">
        <f>IF(A61="","",Einstellungen!$B$4+SUM($D$9:D61))</f>
        <v/>
      </c>
      <c r="F61" s="23">
        <f>IF(E61="","",E61-Einstellungen!$B$5)</f>
        <v/>
      </c>
      <c r="G61" s="24">
        <f>IF(E61="","",IF(E61&lt;0,"Negativ",IF(E61&lt;Einstellungen!$B$5,"Unter Warnschwelle","Ausreichend")))</f>
        <v/>
      </c>
      <c r="H61" s="22">
        <f>IF(OR(A61="",E61&gt;=Einstellungen!$B$5),"",A61)</f>
        <v/>
      </c>
      <c r="I61" s="23">
        <f>IF(A61="","",Einstellungen!$B$5)</f>
        <v/>
      </c>
    </row>
    <row r="62">
      <c r="A62" s="25">
        <f>IF(OR(Einstellungen!$B$6="",ROW()-8&gt;Einstellungen!$B$6),"",Einstellungen!$B$2+ROW()-9)</f>
        <v/>
      </c>
      <c r="B62" s="26">
        <f>IF($A62="","",SUMIFS(Zahlungsplan!$I$2:$I$201,Zahlungsplan!$H$2:$H$201,$A62,Zahlungsplan!$I$2:$I$201,"&gt;0"))</f>
        <v/>
      </c>
      <c r="C62" s="26">
        <f>IF($A62="","",-SUMIFS(Zahlungsplan!$I$2:$I$201,Zahlungsplan!$H$2:$H$201,$A62,Zahlungsplan!$I$2:$I$201,"&lt;0"))</f>
        <v/>
      </c>
      <c r="D62" s="26">
        <f>IF(A62="","",B62-C62)</f>
        <v/>
      </c>
      <c r="E62" s="26">
        <f>IF(A62="","",Einstellungen!$B$4+SUM($D$9:D62))</f>
        <v/>
      </c>
      <c r="F62" s="26">
        <f>IF(E62="","",E62-Einstellungen!$B$5)</f>
        <v/>
      </c>
      <c r="G62" s="27">
        <f>IF(E62="","",IF(E62&lt;0,"Negativ",IF(E62&lt;Einstellungen!$B$5,"Unter Warnschwelle","Ausreichend")))</f>
        <v/>
      </c>
      <c r="H62" s="25">
        <f>IF(OR(A62="",E62&gt;=Einstellungen!$B$5),"",A62)</f>
        <v/>
      </c>
      <c r="I62" s="26">
        <f>IF(A62="","",Einstellungen!$B$5)</f>
        <v/>
      </c>
    </row>
    <row r="63">
      <c r="A63" s="22">
        <f>IF(OR(Einstellungen!$B$6="",ROW()-8&gt;Einstellungen!$B$6),"",Einstellungen!$B$2+ROW()-9)</f>
        <v/>
      </c>
      <c r="B63" s="23">
        <f>IF($A63="","",SUMIFS(Zahlungsplan!$I$2:$I$201,Zahlungsplan!$H$2:$H$201,$A63,Zahlungsplan!$I$2:$I$201,"&gt;0"))</f>
        <v/>
      </c>
      <c r="C63" s="23">
        <f>IF($A63="","",-SUMIFS(Zahlungsplan!$I$2:$I$201,Zahlungsplan!$H$2:$H$201,$A63,Zahlungsplan!$I$2:$I$201,"&lt;0"))</f>
        <v/>
      </c>
      <c r="D63" s="23">
        <f>IF(A63="","",B63-C63)</f>
        <v/>
      </c>
      <c r="E63" s="23">
        <f>IF(A63="","",Einstellungen!$B$4+SUM($D$9:D63))</f>
        <v/>
      </c>
      <c r="F63" s="23">
        <f>IF(E63="","",E63-Einstellungen!$B$5)</f>
        <v/>
      </c>
      <c r="G63" s="24">
        <f>IF(E63="","",IF(E63&lt;0,"Negativ",IF(E63&lt;Einstellungen!$B$5,"Unter Warnschwelle","Ausreichend")))</f>
        <v/>
      </c>
      <c r="H63" s="22">
        <f>IF(OR(A63="",E63&gt;=Einstellungen!$B$5),"",A63)</f>
        <v/>
      </c>
      <c r="I63" s="23">
        <f>IF(A63="","",Einstellungen!$B$5)</f>
        <v/>
      </c>
    </row>
    <row r="64">
      <c r="A64" s="25">
        <f>IF(OR(Einstellungen!$B$6="",ROW()-8&gt;Einstellungen!$B$6),"",Einstellungen!$B$2+ROW()-9)</f>
        <v/>
      </c>
      <c r="B64" s="26">
        <f>IF($A64="","",SUMIFS(Zahlungsplan!$I$2:$I$201,Zahlungsplan!$H$2:$H$201,$A64,Zahlungsplan!$I$2:$I$201,"&gt;0"))</f>
        <v/>
      </c>
      <c r="C64" s="26">
        <f>IF($A64="","",-SUMIFS(Zahlungsplan!$I$2:$I$201,Zahlungsplan!$H$2:$H$201,$A64,Zahlungsplan!$I$2:$I$201,"&lt;0"))</f>
        <v/>
      </c>
      <c r="D64" s="26">
        <f>IF(A64="","",B64-C64)</f>
        <v/>
      </c>
      <c r="E64" s="26">
        <f>IF(A64="","",Einstellungen!$B$4+SUM($D$9:D64))</f>
        <v/>
      </c>
      <c r="F64" s="26">
        <f>IF(E64="","",E64-Einstellungen!$B$5)</f>
        <v/>
      </c>
      <c r="G64" s="27">
        <f>IF(E64="","",IF(E64&lt;0,"Negativ",IF(E64&lt;Einstellungen!$B$5,"Unter Warnschwelle","Ausreichend")))</f>
        <v/>
      </c>
      <c r="H64" s="25">
        <f>IF(OR(A64="",E64&gt;=Einstellungen!$B$5),"",A64)</f>
        <v/>
      </c>
      <c r="I64" s="26">
        <f>IF(A64="","",Einstellungen!$B$5)</f>
        <v/>
      </c>
    </row>
    <row r="65">
      <c r="A65" s="22">
        <f>IF(OR(Einstellungen!$B$6="",ROW()-8&gt;Einstellungen!$B$6),"",Einstellungen!$B$2+ROW()-9)</f>
        <v/>
      </c>
      <c r="B65" s="23">
        <f>IF($A65="","",SUMIFS(Zahlungsplan!$I$2:$I$201,Zahlungsplan!$H$2:$H$201,$A65,Zahlungsplan!$I$2:$I$201,"&gt;0"))</f>
        <v/>
      </c>
      <c r="C65" s="23">
        <f>IF($A65="","",-SUMIFS(Zahlungsplan!$I$2:$I$201,Zahlungsplan!$H$2:$H$201,$A65,Zahlungsplan!$I$2:$I$201,"&lt;0"))</f>
        <v/>
      </c>
      <c r="D65" s="23">
        <f>IF(A65="","",B65-C65)</f>
        <v/>
      </c>
      <c r="E65" s="23">
        <f>IF(A65="","",Einstellungen!$B$4+SUM($D$9:D65))</f>
        <v/>
      </c>
      <c r="F65" s="23">
        <f>IF(E65="","",E65-Einstellungen!$B$5)</f>
        <v/>
      </c>
      <c r="G65" s="24">
        <f>IF(E65="","",IF(E65&lt;0,"Negativ",IF(E65&lt;Einstellungen!$B$5,"Unter Warnschwelle","Ausreichend")))</f>
        <v/>
      </c>
      <c r="H65" s="22">
        <f>IF(OR(A65="",E65&gt;=Einstellungen!$B$5),"",A65)</f>
        <v/>
      </c>
      <c r="I65" s="23">
        <f>IF(A65="","",Einstellungen!$B$5)</f>
        <v/>
      </c>
    </row>
    <row r="66">
      <c r="A66" s="25">
        <f>IF(OR(Einstellungen!$B$6="",ROW()-8&gt;Einstellungen!$B$6),"",Einstellungen!$B$2+ROW()-9)</f>
        <v/>
      </c>
      <c r="B66" s="26">
        <f>IF($A66="","",SUMIFS(Zahlungsplan!$I$2:$I$201,Zahlungsplan!$H$2:$H$201,$A66,Zahlungsplan!$I$2:$I$201,"&gt;0"))</f>
        <v/>
      </c>
      <c r="C66" s="26">
        <f>IF($A66="","",-SUMIFS(Zahlungsplan!$I$2:$I$201,Zahlungsplan!$H$2:$H$201,$A66,Zahlungsplan!$I$2:$I$201,"&lt;0"))</f>
        <v/>
      </c>
      <c r="D66" s="26">
        <f>IF(A66="","",B66-C66)</f>
        <v/>
      </c>
      <c r="E66" s="26">
        <f>IF(A66="","",Einstellungen!$B$4+SUM($D$9:D66))</f>
        <v/>
      </c>
      <c r="F66" s="26">
        <f>IF(E66="","",E66-Einstellungen!$B$5)</f>
        <v/>
      </c>
      <c r="G66" s="27">
        <f>IF(E66="","",IF(E66&lt;0,"Negativ",IF(E66&lt;Einstellungen!$B$5,"Unter Warnschwelle","Ausreichend")))</f>
        <v/>
      </c>
      <c r="H66" s="25">
        <f>IF(OR(A66="",E66&gt;=Einstellungen!$B$5),"",A66)</f>
        <v/>
      </c>
      <c r="I66" s="26">
        <f>IF(A66="","",Einstellungen!$B$5)</f>
        <v/>
      </c>
    </row>
    <row r="67">
      <c r="A67" s="22">
        <f>IF(OR(Einstellungen!$B$6="",ROW()-8&gt;Einstellungen!$B$6),"",Einstellungen!$B$2+ROW()-9)</f>
        <v/>
      </c>
      <c r="B67" s="23">
        <f>IF($A67="","",SUMIFS(Zahlungsplan!$I$2:$I$201,Zahlungsplan!$H$2:$H$201,$A67,Zahlungsplan!$I$2:$I$201,"&gt;0"))</f>
        <v/>
      </c>
      <c r="C67" s="23">
        <f>IF($A67="","",-SUMIFS(Zahlungsplan!$I$2:$I$201,Zahlungsplan!$H$2:$H$201,$A67,Zahlungsplan!$I$2:$I$201,"&lt;0"))</f>
        <v/>
      </c>
      <c r="D67" s="23">
        <f>IF(A67="","",B67-C67)</f>
        <v/>
      </c>
      <c r="E67" s="23">
        <f>IF(A67="","",Einstellungen!$B$4+SUM($D$9:D67))</f>
        <v/>
      </c>
      <c r="F67" s="23">
        <f>IF(E67="","",E67-Einstellungen!$B$5)</f>
        <v/>
      </c>
      <c r="G67" s="24">
        <f>IF(E67="","",IF(E67&lt;0,"Negativ",IF(E67&lt;Einstellungen!$B$5,"Unter Warnschwelle","Ausreichend")))</f>
        <v/>
      </c>
      <c r="H67" s="22">
        <f>IF(OR(A67="",E67&gt;=Einstellungen!$B$5),"",A67)</f>
        <v/>
      </c>
      <c r="I67" s="23">
        <f>IF(A67="","",Einstellungen!$B$5)</f>
        <v/>
      </c>
    </row>
    <row r="68">
      <c r="A68" s="25">
        <f>IF(OR(Einstellungen!$B$6="",ROW()-8&gt;Einstellungen!$B$6),"",Einstellungen!$B$2+ROW()-9)</f>
        <v/>
      </c>
      <c r="B68" s="26">
        <f>IF($A68="","",SUMIFS(Zahlungsplan!$I$2:$I$201,Zahlungsplan!$H$2:$H$201,$A68,Zahlungsplan!$I$2:$I$201,"&gt;0"))</f>
        <v/>
      </c>
      <c r="C68" s="26">
        <f>IF($A68="","",-SUMIFS(Zahlungsplan!$I$2:$I$201,Zahlungsplan!$H$2:$H$201,$A68,Zahlungsplan!$I$2:$I$201,"&lt;0"))</f>
        <v/>
      </c>
      <c r="D68" s="26">
        <f>IF(A68="","",B68-C68)</f>
        <v/>
      </c>
      <c r="E68" s="26">
        <f>IF(A68="","",Einstellungen!$B$4+SUM($D$9:D68))</f>
        <v/>
      </c>
      <c r="F68" s="26">
        <f>IF(E68="","",E68-Einstellungen!$B$5)</f>
        <v/>
      </c>
      <c r="G68" s="27">
        <f>IF(E68="","",IF(E68&lt;0,"Negativ",IF(E68&lt;Einstellungen!$B$5,"Unter Warnschwelle","Ausreichend")))</f>
        <v/>
      </c>
      <c r="H68" s="25">
        <f>IF(OR(A68="",E68&gt;=Einstellungen!$B$5),"",A68)</f>
        <v/>
      </c>
      <c r="I68" s="26">
        <f>IF(A68="","",Einstellungen!$B$5)</f>
        <v/>
      </c>
    </row>
    <row r="69">
      <c r="A69" s="22">
        <f>IF(OR(Einstellungen!$B$6="",ROW()-8&gt;Einstellungen!$B$6),"",Einstellungen!$B$2+ROW()-9)</f>
        <v/>
      </c>
      <c r="B69" s="23">
        <f>IF($A69="","",SUMIFS(Zahlungsplan!$I$2:$I$201,Zahlungsplan!$H$2:$H$201,$A69,Zahlungsplan!$I$2:$I$201,"&gt;0"))</f>
        <v/>
      </c>
      <c r="C69" s="23">
        <f>IF($A69="","",-SUMIFS(Zahlungsplan!$I$2:$I$201,Zahlungsplan!$H$2:$H$201,$A69,Zahlungsplan!$I$2:$I$201,"&lt;0"))</f>
        <v/>
      </c>
      <c r="D69" s="23">
        <f>IF(A69="","",B69-C69)</f>
        <v/>
      </c>
      <c r="E69" s="23">
        <f>IF(A69="","",Einstellungen!$B$4+SUM($D$9:D69))</f>
        <v/>
      </c>
      <c r="F69" s="23">
        <f>IF(E69="","",E69-Einstellungen!$B$5)</f>
        <v/>
      </c>
      <c r="G69" s="24">
        <f>IF(E69="","",IF(E69&lt;0,"Negativ",IF(E69&lt;Einstellungen!$B$5,"Unter Warnschwelle","Ausreichend")))</f>
        <v/>
      </c>
      <c r="H69" s="22">
        <f>IF(OR(A69="",E69&gt;=Einstellungen!$B$5),"",A69)</f>
        <v/>
      </c>
      <c r="I69" s="23">
        <f>IF(A69="","",Einstellungen!$B$5)</f>
        <v/>
      </c>
    </row>
    <row r="70">
      <c r="A70" s="25">
        <f>IF(OR(Einstellungen!$B$6="",ROW()-8&gt;Einstellungen!$B$6),"",Einstellungen!$B$2+ROW()-9)</f>
        <v/>
      </c>
      <c r="B70" s="26">
        <f>IF($A70="","",SUMIFS(Zahlungsplan!$I$2:$I$201,Zahlungsplan!$H$2:$H$201,$A70,Zahlungsplan!$I$2:$I$201,"&gt;0"))</f>
        <v/>
      </c>
      <c r="C70" s="26">
        <f>IF($A70="","",-SUMIFS(Zahlungsplan!$I$2:$I$201,Zahlungsplan!$H$2:$H$201,$A70,Zahlungsplan!$I$2:$I$201,"&lt;0"))</f>
        <v/>
      </c>
      <c r="D70" s="26">
        <f>IF(A70="","",B70-C70)</f>
        <v/>
      </c>
      <c r="E70" s="26">
        <f>IF(A70="","",Einstellungen!$B$4+SUM($D$9:D70))</f>
        <v/>
      </c>
      <c r="F70" s="26">
        <f>IF(E70="","",E70-Einstellungen!$B$5)</f>
        <v/>
      </c>
      <c r="G70" s="27">
        <f>IF(E70="","",IF(E70&lt;0,"Negativ",IF(E70&lt;Einstellungen!$B$5,"Unter Warnschwelle","Ausreichend")))</f>
        <v/>
      </c>
      <c r="H70" s="25">
        <f>IF(OR(A70="",E70&gt;=Einstellungen!$B$5),"",A70)</f>
        <v/>
      </c>
      <c r="I70" s="26">
        <f>IF(A70="","",Einstellungen!$B$5)</f>
        <v/>
      </c>
    </row>
    <row r="71">
      <c r="A71" s="22">
        <f>IF(OR(Einstellungen!$B$6="",ROW()-8&gt;Einstellungen!$B$6),"",Einstellungen!$B$2+ROW()-9)</f>
        <v/>
      </c>
      <c r="B71" s="23">
        <f>IF($A71="","",SUMIFS(Zahlungsplan!$I$2:$I$201,Zahlungsplan!$H$2:$H$201,$A71,Zahlungsplan!$I$2:$I$201,"&gt;0"))</f>
        <v/>
      </c>
      <c r="C71" s="23">
        <f>IF($A71="","",-SUMIFS(Zahlungsplan!$I$2:$I$201,Zahlungsplan!$H$2:$H$201,$A71,Zahlungsplan!$I$2:$I$201,"&lt;0"))</f>
        <v/>
      </c>
      <c r="D71" s="23">
        <f>IF(A71="","",B71-C71)</f>
        <v/>
      </c>
      <c r="E71" s="23">
        <f>IF(A71="","",Einstellungen!$B$4+SUM($D$9:D71))</f>
        <v/>
      </c>
      <c r="F71" s="23">
        <f>IF(E71="","",E71-Einstellungen!$B$5)</f>
        <v/>
      </c>
      <c r="G71" s="24">
        <f>IF(E71="","",IF(E71&lt;0,"Negativ",IF(E71&lt;Einstellungen!$B$5,"Unter Warnschwelle","Ausreichend")))</f>
        <v/>
      </c>
      <c r="H71" s="22">
        <f>IF(OR(A71="",E71&gt;=Einstellungen!$B$5),"",A71)</f>
        <v/>
      </c>
      <c r="I71" s="23">
        <f>IF(A71="","",Einstellungen!$B$5)</f>
        <v/>
      </c>
    </row>
    <row r="72">
      <c r="A72" s="25">
        <f>IF(OR(Einstellungen!$B$6="",ROW()-8&gt;Einstellungen!$B$6),"",Einstellungen!$B$2+ROW()-9)</f>
        <v/>
      </c>
      <c r="B72" s="26">
        <f>IF($A72="","",SUMIFS(Zahlungsplan!$I$2:$I$201,Zahlungsplan!$H$2:$H$201,$A72,Zahlungsplan!$I$2:$I$201,"&gt;0"))</f>
        <v/>
      </c>
      <c r="C72" s="26">
        <f>IF($A72="","",-SUMIFS(Zahlungsplan!$I$2:$I$201,Zahlungsplan!$H$2:$H$201,$A72,Zahlungsplan!$I$2:$I$201,"&lt;0"))</f>
        <v/>
      </c>
      <c r="D72" s="26">
        <f>IF(A72="","",B72-C72)</f>
        <v/>
      </c>
      <c r="E72" s="26">
        <f>IF(A72="","",Einstellungen!$B$4+SUM($D$9:D72))</f>
        <v/>
      </c>
      <c r="F72" s="26">
        <f>IF(E72="","",E72-Einstellungen!$B$5)</f>
        <v/>
      </c>
      <c r="G72" s="27">
        <f>IF(E72="","",IF(E72&lt;0,"Negativ",IF(E72&lt;Einstellungen!$B$5,"Unter Warnschwelle","Ausreichend")))</f>
        <v/>
      </c>
      <c r="H72" s="25">
        <f>IF(OR(A72="",E72&gt;=Einstellungen!$B$5),"",A72)</f>
        <v/>
      </c>
      <c r="I72" s="26">
        <f>IF(A72="","",Einstellungen!$B$5)</f>
        <v/>
      </c>
    </row>
    <row r="73">
      <c r="A73" s="22">
        <f>IF(OR(Einstellungen!$B$6="",ROW()-8&gt;Einstellungen!$B$6),"",Einstellungen!$B$2+ROW()-9)</f>
        <v/>
      </c>
      <c r="B73" s="23">
        <f>IF($A73="","",SUMIFS(Zahlungsplan!$I$2:$I$201,Zahlungsplan!$H$2:$H$201,$A73,Zahlungsplan!$I$2:$I$201,"&gt;0"))</f>
        <v/>
      </c>
      <c r="C73" s="23">
        <f>IF($A73="","",-SUMIFS(Zahlungsplan!$I$2:$I$201,Zahlungsplan!$H$2:$H$201,$A73,Zahlungsplan!$I$2:$I$201,"&lt;0"))</f>
        <v/>
      </c>
      <c r="D73" s="23">
        <f>IF(A73="","",B73-C73)</f>
        <v/>
      </c>
      <c r="E73" s="23">
        <f>IF(A73="","",Einstellungen!$B$4+SUM($D$9:D73))</f>
        <v/>
      </c>
      <c r="F73" s="23">
        <f>IF(E73="","",E73-Einstellungen!$B$5)</f>
        <v/>
      </c>
      <c r="G73" s="24">
        <f>IF(E73="","",IF(E73&lt;0,"Negativ",IF(E73&lt;Einstellungen!$B$5,"Unter Warnschwelle","Ausreichend")))</f>
        <v/>
      </c>
      <c r="H73" s="22">
        <f>IF(OR(A73="",E73&gt;=Einstellungen!$B$5),"",A73)</f>
        <v/>
      </c>
      <c r="I73" s="23">
        <f>IF(A73="","",Einstellungen!$B$5)</f>
        <v/>
      </c>
    </row>
    <row r="74">
      <c r="A74" s="25">
        <f>IF(OR(Einstellungen!$B$6="",ROW()-8&gt;Einstellungen!$B$6),"",Einstellungen!$B$2+ROW()-9)</f>
        <v/>
      </c>
      <c r="B74" s="26">
        <f>IF($A74="","",SUMIFS(Zahlungsplan!$I$2:$I$201,Zahlungsplan!$H$2:$H$201,$A74,Zahlungsplan!$I$2:$I$201,"&gt;0"))</f>
        <v/>
      </c>
      <c r="C74" s="26">
        <f>IF($A74="","",-SUMIFS(Zahlungsplan!$I$2:$I$201,Zahlungsplan!$H$2:$H$201,$A74,Zahlungsplan!$I$2:$I$201,"&lt;0"))</f>
        <v/>
      </c>
      <c r="D74" s="26">
        <f>IF(A74="","",B74-C74)</f>
        <v/>
      </c>
      <c r="E74" s="26">
        <f>IF(A74="","",Einstellungen!$B$4+SUM($D$9:D74))</f>
        <v/>
      </c>
      <c r="F74" s="26">
        <f>IF(E74="","",E74-Einstellungen!$B$5)</f>
        <v/>
      </c>
      <c r="G74" s="27">
        <f>IF(E74="","",IF(E74&lt;0,"Negativ",IF(E74&lt;Einstellungen!$B$5,"Unter Warnschwelle","Ausreichend")))</f>
        <v/>
      </c>
      <c r="H74" s="25">
        <f>IF(OR(A74="",E74&gt;=Einstellungen!$B$5),"",A74)</f>
        <v/>
      </c>
      <c r="I74" s="26">
        <f>IF(A74="","",Einstellungen!$B$5)</f>
        <v/>
      </c>
    </row>
    <row r="75">
      <c r="A75" s="22">
        <f>IF(OR(Einstellungen!$B$6="",ROW()-8&gt;Einstellungen!$B$6),"",Einstellungen!$B$2+ROW()-9)</f>
        <v/>
      </c>
      <c r="B75" s="23">
        <f>IF($A75="","",SUMIFS(Zahlungsplan!$I$2:$I$201,Zahlungsplan!$H$2:$H$201,$A75,Zahlungsplan!$I$2:$I$201,"&gt;0"))</f>
        <v/>
      </c>
      <c r="C75" s="23">
        <f>IF($A75="","",-SUMIFS(Zahlungsplan!$I$2:$I$201,Zahlungsplan!$H$2:$H$201,$A75,Zahlungsplan!$I$2:$I$201,"&lt;0"))</f>
        <v/>
      </c>
      <c r="D75" s="23">
        <f>IF(A75="","",B75-C75)</f>
        <v/>
      </c>
      <c r="E75" s="23">
        <f>IF(A75="","",Einstellungen!$B$4+SUM($D$9:D75))</f>
        <v/>
      </c>
      <c r="F75" s="23">
        <f>IF(E75="","",E75-Einstellungen!$B$5)</f>
        <v/>
      </c>
      <c r="G75" s="24">
        <f>IF(E75="","",IF(E75&lt;0,"Negativ",IF(E75&lt;Einstellungen!$B$5,"Unter Warnschwelle","Ausreichend")))</f>
        <v/>
      </c>
      <c r="H75" s="22">
        <f>IF(OR(A75="",E75&gt;=Einstellungen!$B$5),"",A75)</f>
        <v/>
      </c>
      <c r="I75" s="23">
        <f>IF(A75="","",Einstellungen!$B$5)</f>
        <v/>
      </c>
    </row>
    <row r="76">
      <c r="A76" s="25">
        <f>IF(OR(Einstellungen!$B$6="",ROW()-8&gt;Einstellungen!$B$6),"",Einstellungen!$B$2+ROW()-9)</f>
        <v/>
      </c>
      <c r="B76" s="26">
        <f>IF($A76="","",SUMIFS(Zahlungsplan!$I$2:$I$201,Zahlungsplan!$H$2:$H$201,$A76,Zahlungsplan!$I$2:$I$201,"&gt;0"))</f>
        <v/>
      </c>
      <c r="C76" s="26">
        <f>IF($A76="","",-SUMIFS(Zahlungsplan!$I$2:$I$201,Zahlungsplan!$H$2:$H$201,$A76,Zahlungsplan!$I$2:$I$201,"&lt;0"))</f>
        <v/>
      </c>
      <c r="D76" s="26">
        <f>IF(A76="","",B76-C76)</f>
        <v/>
      </c>
      <c r="E76" s="26">
        <f>IF(A76="","",Einstellungen!$B$4+SUM($D$9:D76))</f>
        <v/>
      </c>
      <c r="F76" s="26">
        <f>IF(E76="","",E76-Einstellungen!$B$5)</f>
        <v/>
      </c>
      <c r="G76" s="27">
        <f>IF(E76="","",IF(E76&lt;0,"Negativ",IF(E76&lt;Einstellungen!$B$5,"Unter Warnschwelle","Ausreichend")))</f>
        <v/>
      </c>
      <c r="H76" s="25">
        <f>IF(OR(A76="",E76&gt;=Einstellungen!$B$5),"",A76)</f>
        <v/>
      </c>
      <c r="I76" s="26">
        <f>IF(A76="","",Einstellungen!$B$5)</f>
        <v/>
      </c>
    </row>
    <row r="77">
      <c r="A77" s="22">
        <f>IF(OR(Einstellungen!$B$6="",ROW()-8&gt;Einstellungen!$B$6),"",Einstellungen!$B$2+ROW()-9)</f>
        <v/>
      </c>
      <c r="B77" s="23">
        <f>IF($A77="","",SUMIFS(Zahlungsplan!$I$2:$I$201,Zahlungsplan!$H$2:$H$201,$A77,Zahlungsplan!$I$2:$I$201,"&gt;0"))</f>
        <v/>
      </c>
      <c r="C77" s="23">
        <f>IF($A77="","",-SUMIFS(Zahlungsplan!$I$2:$I$201,Zahlungsplan!$H$2:$H$201,$A77,Zahlungsplan!$I$2:$I$201,"&lt;0"))</f>
        <v/>
      </c>
      <c r="D77" s="23">
        <f>IF(A77="","",B77-C77)</f>
        <v/>
      </c>
      <c r="E77" s="23">
        <f>IF(A77="","",Einstellungen!$B$4+SUM($D$9:D77))</f>
        <v/>
      </c>
      <c r="F77" s="23">
        <f>IF(E77="","",E77-Einstellungen!$B$5)</f>
        <v/>
      </c>
      <c r="G77" s="24">
        <f>IF(E77="","",IF(E77&lt;0,"Negativ",IF(E77&lt;Einstellungen!$B$5,"Unter Warnschwelle","Ausreichend")))</f>
        <v/>
      </c>
      <c r="H77" s="22">
        <f>IF(OR(A77="",E77&gt;=Einstellungen!$B$5),"",A77)</f>
        <v/>
      </c>
      <c r="I77" s="23">
        <f>IF(A77="","",Einstellungen!$B$5)</f>
        <v/>
      </c>
    </row>
    <row r="78">
      <c r="A78" s="25">
        <f>IF(OR(Einstellungen!$B$6="",ROW()-8&gt;Einstellungen!$B$6),"",Einstellungen!$B$2+ROW()-9)</f>
        <v/>
      </c>
      <c r="B78" s="26">
        <f>IF($A78="","",SUMIFS(Zahlungsplan!$I$2:$I$201,Zahlungsplan!$H$2:$H$201,$A78,Zahlungsplan!$I$2:$I$201,"&gt;0"))</f>
        <v/>
      </c>
      <c r="C78" s="26">
        <f>IF($A78="","",-SUMIFS(Zahlungsplan!$I$2:$I$201,Zahlungsplan!$H$2:$H$201,$A78,Zahlungsplan!$I$2:$I$201,"&lt;0"))</f>
        <v/>
      </c>
      <c r="D78" s="26">
        <f>IF(A78="","",B78-C78)</f>
        <v/>
      </c>
      <c r="E78" s="26">
        <f>IF(A78="","",Einstellungen!$B$4+SUM($D$9:D78))</f>
        <v/>
      </c>
      <c r="F78" s="26">
        <f>IF(E78="","",E78-Einstellungen!$B$5)</f>
        <v/>
      </c>
      <c r="G78" s="27">
        <f>IF(E78="","",IF(E78&lt;0,"Negativ",IF(E78&lt;Einstellungen!$B$5,"Unter Warnschwelle","Ausreichend")))</f>
        <v/>
      </c>
      <c r="H78" s="25">
        <f>IF(OR(A78="",E78&gt;=Einstellungen!$B$5),"",A78)</f>
        <v/>
      </c>
      <c r="I78" s="26">
        <f>IF(A78="","",Einstellungen!$B$5)</f>
        <v/>
      </c>
    </row>
    <row r="79">
      <c r="A79" s="22">
        <f>IF(OR(Einstellungen!$B$6="",ROW()-8&gt;Einstellungen!$B$6),"",Einstellungen!$B$2+ROW()-9)</f>
        <v/>
      </c>
      <c r="B79" s="23">
        <f>IF($A79="","",SUMIFS(Zahlungsplan!$I$2:$I$201,Zahlungsplan!$H$2:$H$201,$A79,Zahlungsplan!$I$2:$I$201,"&gt;0"))</f>
        <v/>
      </c>
      <c r="C79" s="23">
        <f>IF($A79="","",-SUMIFS(Zahlungsplan!$I$2:$I$201,Zahlungsplan!$H$2:$H$201,$A79,Zahlungsplan!$I$2:$I$201,"&lt;0"))</f>
        <v/>
      </c>
      <c r="D79" s="23">
        <f>IF(A79="","",B79-C79)</f>
        <v/>
      </c>
      <c r="E79" s="23">
        <f>IF(A79="","",Einstellungen!$B$4+SUM($D$9:D79))</f>
        <v/>
      </c>
      <c r="F79" s="23">
        <f>IF(E79="","",E79-Einstellungen!$B$5)</f>
        <v/>
      </c>
      <c r="G79" s="24">
        <f>IF(E79="","",IF(E79&lt;0,"Negativ",IF(E79&lt;Einstellungen!$B$5,"Unter Warnschwelle","Ausreichend")))</f>
        <v/>
      </c>
      <c r="H79" s="22">
        <f>IF(OR(A79="",E79&gt;=Einstellungen!$B$5),"",A79)</f>
        <v/>
      </c>
      <c r="I79" s="23">
        <f>IF(A79="","",Einstellungen!$B$5)</f>
        <v/>
      </c>
    </row>
    <row r="80">
      <c r="A80" s="25">
        <f>IF(OR(Einstellungen!$B$6="",ROW()-8&gt;Einstellungen!$B$6),"",Einstellungen!$B$2+ROW()-9)</f>
        <v/>
      </c>
      <c r="B80" s="26">
        <f>IF($A80="","",SUMIFS(Zahlungsplan!$I$2:$I$201,Zahlungsplan!$H$2:$H$201,$A80,Zahlungsplan!$I$2:$I$201,"&gt;0"))</f>
        <v/>
      </c>
      <c r="C80" s="26">
        <f>IF($A80="","",-SUMIFS(Zahlungsplan!$I$2:$I$201,Zahlungsplan!$H$2:$H$201,$A80,Zahlungsplan!$I$2:$I$201,"&lt;0"))</f>
        <v/>
      </c>
      <c r="D80" s="26">
        <f>IF(A80="","",B80-C80)</f>
        <v/>
      </c>
      <c r="E80" s="26">
        <f>IF(A80="","",Einstellungen!$B$4+SUM($D$9:D80))</f>
        <v/>
      </c>
      <c r="F80" s="26">
        <f>IF(E80="","",E80-Einstellungen!$B$5)</f>
        <v/>
      </c>
      <c r="G80" s="27">
        <f>IF(E80="","",IF(E80&lt;0,"Negativ",IF(E80&lt;Einstellungen!$B$5,"Unter Warnschwelle","Ausreichend")))</f>
        <v/>
      </c>
      <c r="H80" s="25">
        <f>IF(OR(A80="",E80&gt;=Einstellungen!$B$5),"",A80)</f>
        <v/>
      </c>
      <c r="I80" s="26">
        <f>IF(A80="","",Einstellungen!$B$5)</f>
        <v/>
      </c>
    </row>
    <row r="81">
      <c r="A81" s="22">
        <f>IF(OR(Einstellungen!$B$6="",ROW()-8&gt;Einstellungen!$B$6),"",Einstellungen!$B$2+ROW()-9)</f>
        <v/>
      </c>
      <c r="B81" s="23">
        <f>IF($A81="","",SUMIFS(Zahlungsplan!$I$2:$I$201,Zahlungsplan!$H$2:$H$201,$A81,Zahlungsplan!$I$2:$I$201,"&gt;0"))</f>
        <v/>
      </c>
      <c r="C81" s="23">
        <f>IF($A81="","",-SUMIFS(Zahlungsplan!$I$2:$I$201,Zahlungsplan!$H$2:$H$201,$A81,Zahlungsplan!$I$2:$I$201,"&lt;0"))</f>
        <v/>
      </c>
      <c r="D81" s="23">
        <f>IF(A81="","",B81-C81)</f>
        <v/>
      </c>
      <c r="E81" s="23">
        <f>IF(A81="","",Einstellungen!$B$4+SUM($D$9:D81))</f>
        <v/>
      </c>
      <c r="F81" s="23">
        <f>IF(E81="","",E81-Einstellungen!$B$5)</f>
        <v/>
      </c>
      <c r="G81" s="24">
        <f>IF(E81="","",IF(E81&lt;0,"Negativ",IF(E81&lt;Einstellungen!$B$5,"Unter Warnschwelle","Ausreichend")))</f>
        <v/>
      </c>
      <c r="H81" s="22">
        <f>IF(OR(A81="",E81&gt;=Einstellungen!$B$5),"",A81)</f>
        <v/>
      </c>
      <c r="I81" s="23">
        <f>IF(A81="","",Einstellungen!$B$5)</f>
        <v/>
      </c>
    </row>
    <row r="82">
      <c r="A82" s="25">
        <f>IF(OR(Einstellungen!$B$6="",ROW()-8&gt;Einstellungen!$B$6),"",Einstellungen!$B$2+ROW()-9)</f>
        <v/>
      </c>
      <c r="B82" s="26">
        <f>IF($A82="","",SUMIFS(Zahlungsplan!$I$2:$I$201,Zahlungsplan!$H$2:$H$201,$A82,Zahlungsplan!$I$2:$I$201,"&gt;0"))</f>
        <v/>
      </c>
      <c r="C82" s="26">
        <f>IF($A82="","",-SUMIFS(Zahlungsplan!$I$2:$I$201,Zahlungsplan!$H$2:$H$201,$A82,Zahlungsplan!$I$2:$I$201,"&lt;0"))</f>
        <v/>
      </c>
      <c r="D82" s="26">
        <f>IF(A82="","",B82-C82)</f>
        <v/>
      </c>
      <c r="E82" s="26">
        <f>IF(A82="","",Einstellungen!$B$4+SUM($D$9:D82))</f>
        <v/>
      </c>
      <c r="F82" s="26">
        <f>IF(E82="","",E82-Einstellungen!$B$5)</f>
        <v/>
      </c>
      <c r="G82" s="27">
        <f>IF(E82="","",IF(E82&lt;0,"Negativ",IF(E82&lt;Einstellungen!$B$5,"Unter Warnschwelle","Ausreichend")))</f>
        <v/>
      </c>
      <c r="H82" s="25">
        <f>IF(OR(A82="",E82&gt;=Einstellungen!$B$5),"",A82)</f>
        <v/>
      </c>
      <c r="I82" s="26">
        <f>IF(A82="","",Einstellungen!$B$5)</f>
        <v/>
      </c>
    </row>
    <row r="83">
      <c r="A83" s="22">
        <f>IF(OR(Einstellungen!$B$6="",ROW()-8&gt;Einstellungen!$B$6),"",Einstellungen!$B$2+ROW()-9)</f>
        <v/>
      </c>
      <c r="B83" s="23">
        <f>IF($A83="","",SUMIFS(Zahlungsplan!$I$2:$I$201,Zahlungsplan!$H$2:$H$201,$A83,Zahlungsplan!$I$2:$I$201,"&gt;0"))</f>
        <v/>
      </c>
      <c r="C83" s="23">
        <f>IF($A83="","",-SUMIFS(Zahlungsplan!$I$2:$I$201,Zahlungsplan!$H$2:$H$201,$A83,Zahlungsplan!$I$2:$I$201,"&lt;0"))</f>
        <v/>
      </c>
      <c r="D83" s="23">
        <f>IF(A83="","",B83-C83)</f>
        <v/>
      </c>
      <c r="E83" s="23">
        <f>IF(A83="","",Einstellungen!$B$4+SUM($D$9:D83))</f>
        <v/>
      </c>
      <c r="F83" s="23">
        <f>IF(E83="","",E83-Einstellungen!$B$5)</f>
        <v/>
      </c>
      <c r="G83" s="24">
        <f>IF(E83="","",IF(E83&lt;0,"Negativ",IF(E83&lt;Einstellungen!$B$5,"Unter Warnschwelle","Ausreichend")))</f>
        <v/>
      </c>
      <c r="H83" s="22">
        <f>IF(OR(A83="",E83&gt;=Einstellungen!$B$5),"",A83)</f>
        <v/>
      </c>
      <c r="I83" s="23">
        <f>IF(A83="","",Einstellungen!$B$5)</f>
        <v/>
      </c>
    </row>
    <row r="84">
      <c r="A84" s="25">
        <f>IF(OR(Einstellungen!$B$6="",ROW()-8&gt;Einstellungen!$B$6),"",Einstellungen!$B$2+ROW()-9)</f>
        <v/>
      </c>
      <c r="B84" s="26">
        <f>IF($A84="","",SUMIFS(Zahlungsplan!$I$2:$I$201,Zahlungsplan!$H$2:$H$201,$A84,Zahlungsplan!$I$2:$I$201,"&gt;0"))</f>
        <v/>
      </c>
      <c r="C84" s="26">
        <f>IF($A84="","",-SUMIFS(Zahlungsplan!$I$2:$I$201,Zahlungsplan!$H$2:$H$201,$A84,Zahlungsplan!$I$2:$I$201,"&lt;0"))</f>
        <v/>
      </c>
      <c r="D84" s="26">
        <f>IF(A84="","",B84-C84)</f>
        <v/>
      </c>
      <c r="E84" s="26">
        <f>IF(A84="","",Einstellungen!$B$4+SUM($D$9:D84))</f>
        <v/>
      </c>
      <c r="F84" s="26">
        <f>IF(E84="","",E84-Einstellungen!$B$5)</f>
        <v/>
      </c>
      <c r="G84" s="27">
        <f>IF(E84="","",IF(E84&lt;0,"Negativ",IF(E84&lt;Einstellungen!$B$5,"Unter Warnschwelle","Ausreichend")))</f>
        <v/>
      </c>
      <c r="H84" s="25">
        <f>IF(OR(A84="",E84&gt;=Einstellungen!$B$5),"",A84)</f>
        <v/>
      </c>
      <c r="I84" s="26">
        <f>IF(A84="","",Einstellungen!$B$5)</f>
        <v/>
      </c>
    </row>
    <row r="85">
      <c r="A85" s="22">
        <f>IF(OR(Einstellungen!$B$6="",ROW()-8&gt;Einstellungen!$B$6),"",Einstellungen!$B$2+ROW()-9)</f>
        <v/>
      </c>
      <c r="B85" s="23">
        <f>IF($A85="","",SUMIFS(Zahlungsplan!$I$2:$I$201,Zahlungsplan!$H$2:$H$201,$A85,Zahlungsplan!$I$2:$I$201,"&gt;0"))</f>
        <v/>
      </c>
      <c r="C85" s="23">
        <f>IF($A85="","",-SUMIFS(Zahlungsplan!$I$2:$I$201,Zahlungsplan!$H$2:$H$201,$A85,Zahlungsplan!$I$2:$I$201,"&lt;0"))</f>
        <v/>
      </c>
      <c r="D85" s="23">
        <f>IF(A85="","",B85-C85)</f>
        <v/>
      </c>
      <c r="E85" s="23">
        <f>IF(A85="","",Einstellungen!$B$4+SUM($D$9:D85))</f>
        <v/>
      </c>
      <c r="F85" s="23">
        <f>IF(E85="","",E85-Einstellungen!$B$5)</f>
        <v/>
      </c>
      <c r="G85" s="24">
        <f>IF(E85="","",IF(E85&lt;0,"Negativ",IF(E85&lt;Einstellungen!$B$5,"Unter Warnschwelle","Ausreichend")))</f>
        <v/>
      </c>
      <c r="H85" s="22">
        <f>IF(OR(A85="",E85&gt;=Einstellungen!$B$5),"",A85)</f>
        <v/>
      </c>
      <c r="I85" s="23">
        <f>IF(A85="","",Einstellungen!$B$5)</f>
        <v/>
      </c>
    </row>
    <row r="86">
      <c r="A86" s="25">
        <f>IF(OR(Einstellungen!$B$6="",ROW()-8&gt;Einstellungen!$B$6),"",Einstellungen!$B$2+ROW()-9)</f>
        <v/>
      </c>
      <c r="B86" s="26">
        <f>IF($A86="","",SUMIFS(Zahlungsplan!$I$2:$I$201,Zahlungsplan!$H$2:$H$201,$A86,Zahlungsplan!$I$2:$I$201,"&gt;0"))</f>
        <v/>
      </c>
      <c r="C86" s="26">
        <f>IF($A86="","",-SUMIFS(Zahlungsplan!$I$2:$I$201,Zahlungsplan!$H$2:$H$201,$A86,Zahlungsplan!$I$2:$I$201,"&lt;0"))</f>
        <v/>
      </c>
      <c r="D86" s="26">
        <f>IF(A86="","",B86-C86)</f>
        <v/>
      </c>
      <c r="E86" s="26">
        <f>IF(A86="","",Einstellungen!$B$4+SUM($D$9:D86))</f>
        <v/>
      </c>
      <c r="F86" s="26">
        <f>IF(E86="","",E86-Einstellungen!$B$5)</f>
        <v/>
      </c>
      <c r="G86" s="27">
        <f>IF(E86="","",IF(E86&lt;0,"Negativ",IF(E86&lt;Einstellungen!$B$5,"Unter Warnschwelle","Ausreichend")))</f>
        <v/>
      </c>
      <c r="H86" s="25">
        <f>IF(OR(A86="",E86&gt;=Einstellungen!$B$5),"",A86)</f>
        <v/>
      </c>
      <c r="I86" s="26">
        <f>IF(A86="","",Einstellungen!$B$5)</f>
        <v/>
      </c>
    </row>
    <row r="87">
      <c r="A87" s="22">
        <f>IF(OR(Einstellungen!$B$6="",ROW()-8&gt;Einstellungen!$B$6),"",Einstellungen!$B$2+ROW()-9)</f>
        <v/>
      </c>
      <c r="B87" s="23">
        <f>IF($A87="","",SUMIFS(Zahlungsplan!$I$2:$I$201,Zahlungsplan!$H$2:$H$201,$A87,Zahlungsplan!$I$2:$I$201,"&gt;0"))</f>
        <v/>
      </c>
      <c r="C87" s="23">
        <f>IF($A87="","",-SUMIFS(Zahlungsplan!$I$2:$I$201,Zahlungsplan!$H$2:$H$201,$A87,Zahlungsplan!$I$2:$I$201,"&lt;0"))</f>
        <v/>
      </c>
      <c r="D87" s="23">
        <f>IF(A87="","",B87-C87)</f>
        <v/>
      </c>
      <c r="E87" s="23">
        <f>IF(A87="","",Einstellungen!$B$4+SUM($D$9:D87))</f>
        <v/>
      </c>
      <c r="F87" s="23">
        <f>IF(E87="","",E87-Einstellungen!$B$5)</f>
        <v/>
      </c>
      <c r="G87" s="24">
        <f>IF(E87="","",IF(E87&lt;0,"Negativ",IF(E87&lt;Einstellungen!$B$5,"Unter Warnschwelle","Ausreichend")))</f>
        <v/>
      </c>
      <c r="H87" s="22">
        <f>IF(OR(A87="",E87&gt;=Einstellungen!$B$5),"",A87)</f>
        <v/>
      </c>
      <c r="I87" s="23">
        <f>IF(A87="","",Einstellungen!$B$5)</f>
        <v/>
      </c>
    </row>
    <row r="88">
      <c r="A88" s="25">
        <f>IF(OR(Einstellungen!$B$6="",ROW()-8&gt;Einstellungen!$B$6),"",Einstellungen!$B$2+ROW()-9)</f>
        <v/>
      </c>
      <c r="B88" s="26">
        <f>IF($A88="","",SUMIFS(Zahlungsplan!$I$2:$I$201,Zahlungsplan!$H$2:$H$201,$A88,Zahlungsplan!$I$2:$I$201,"&gt;0"))</f>
        <v/>
      </c>
      <c r="C88" s="26">
        <f>IF($A88="","",-SUMIFS(Zahlungsplan!$I$2:$I$201,Zahlungsplan!$H$2:$H$201,$A88,Zahlungsplan!$I$2:$I$201,"&lt;0"))</f>
        <v/>
      </c>
      <c r="D88" s="26">
        <f>IF(A88="","",B88-C88)</f>
        <v/>
      </c>
      <c r="E88" s="26">
        <f>IF(A88="","",Einstellungen!$B$4+SUM($D$9:D88))</f>
        <v/>
      </c>
      <c r="F88" s="26">
        <f>IF(E88="","",E88-Einstellungen!$B$5)</f>
        <v/>
      </c>
      <c r="G88" s="27">
        <f>IF(E88="","",IF(E88&lt;0,"Negativ",IF(E88&lt;Einstellungen!$B$5,"Unter Warnschwelle","Ausreichend")))</f>
        <v/>
      </c>
      <c r="H88" s="25">
        <f>IF(OR(A88="",E88&gt;=Einstellungen!$B$5),"",A88)</f>
        <v/>
      </c>
      <c r="I88" s="26">
        <f>IF(A88="","",Einstellungen!$B$5)</f>
        <v/>
      </c>
    </row>
    <row r="89">
      <c r="A89" s="22">
        <f>IF(OR(Einstellungen!$B$6="",ROW()-8&gt;Einstellungen!$B$6),"",Einstellungen!$B$2+ROW()-9)</f>
        <v/>
      </c>
      <c r="B89" s="23">
        <f>IF($A89="","",SUMIFS(Zahlungsplan!$I$2:$I$201,Zahlungsplan!$H$2:$H$201,$A89,Zahlungsplan!$I$2:$I$201,"&gt;0"))</f>
        <v/>
      </c>
      <c r="C89" s="23">
        <f>IF($A89="","",-SUMIFS(Zahlungsplan!$I$2:$I$201,Zahlungsplan!$H$2:$H$201,$A89,Zahlungsplan!$I$2:$I$201,"&lt;0"))</f>
        <v/>
      </c>
      <c r="D89" s="23">
        <f>IF(A89="","",B89-C89)</f>
        <v/>
      </c>
      <c r="E89" s="23">
        <f>IF(A89="","",Einstellungen!$B$4+SUM($D$9:D89))</f>
        <v/>
      </c>
      <c r="F89" s="23">
        <f>IF(E89="","",E89-Einstellungen!$B$5)</f>
        <v/>
      </c>
      <c r="G89" s="24">
        <f>IF(E89="","",IF(E89&lt;0,"Negativ",IF(E89&lt;Einstellungen!$B$5,"Unter Warnschwelle","Ausreichend")))</f>
        <v/>
      </c>
      <c r="H89" s="22">
        <f>IF(OR(A89="",E89&gt;=Einstellungen!$B$5),"",A89)</f>
        <v/>
      </c>
      <c r="I89" s="23">
        <f>IF(A89="","",Einstellungen!$B$5)</f>
        <v/>
      </c>
    </row>
    <row r="90">
      <c r="A90" s="25">
        <f>IF(OR(Einstellungen!$B$6="",ROW()-8&gt;Einstellungen!$B$6),"",Einstellungen!$B$2+ROW()-9)</f>
        <v/>
      </c>
      <c r="B90" s="26">
        <f>IF($A90="","",SUMIFS(Zahlungsplan!$I$2:$I$201,Zahlungsplan!$H$2:$H$201,$A90,Zahlungsplan!$I$2:$I$201,"&gt;0"))</f>
        <v/>
      </c>
      <c r="C90" s="26">
        <f>IF($A90="","",-SUMIFS(Zahlungsplan!$I$2:$I$201,Zahlungsplan!$H$2:$H$201,$A90,Zahlungsplan!$I$2:$I$201,"&lt;0"))</f>
        <v/>
      </c>
      <c r="D90" s="26">
        <f>IF(A90="","",B90-C90)</f>
        <v/>
      </c>
      <c r="E90" s="26">
        <f>IF(A90="","",Einstellungen!$B$4+SUM($D$9:D90))</f>
        <v/>
      </c>
      <c r="F90" s="26">
        <f>IF(E90="","",E90-Einstellungen!$B$5)</f>
        <v/>
      </c>
      <c r="G90" s="27">
        <f>IF(E90="","",IF(E90&lt;0,"Negativ",IF(E90&lt;Einstellungen!$B$5,"Unter Warnschwelle","Ausreichend")))</f>
        <v/>
      </c>
      <c r="H90" s="25">
        <f>IF(OR(A90="",E90&gt;=Einstellungen!$B$5),"",A90)</f>
        <v/>
      </c>
      <c r="I90" s="26">
        <f>IF(A90="","",Einstellungen!$B$5)</f>
        <v/>
      </c>
    </row>
    <row r="91">
      <c r="A91" s="22">
        <f>IF(OR(Einstellungen!$B$6="",ROW()-8&gt;Einstellungen!$B$6),"",Einstellungen!$B$2+ROW()-9)</f>
        <v/>
      </c>
      <c r="B91" s="23">
        <f>IF($A91="","",SUMIFS(Zahlungsplan!$I$2:$I$201,Zahlungsplan!$H$2:$H$201,$A91,Zahlungsplan!$I$2:$I$201,"&gt;0"))</f>
        <v/>
      </c>
      <c r="C91" s="23">
        <f>IF($A91="","",-SUMIFS(Zahlungsplan!$I$2:$I$201,Zahlungsplan!$H$2:$H$201,$A91,Zahlungsplan!$I$2:$I$201,"&lt;0"))</f>
        <v/>
      </c>
      <c r="D91" s="23">
        <f>IF(A91="","",B91-C91)</f>
        <v/>
      </c>
      <c r="E91" s="23">
        <f>IF(A91="","",Einstellungen!$B$4+SUM($D$9:D91))</f>
        <v/>
      </c>
      <c r="F91" s="23">
        <f>IF(E91="","",E91-Einstellungen!$B$5)</f>
        <v/>
      </c>
      <c r="G91" s="24">
        <f>IF(E91="","",IF(E91&lt;0,"Negativ",IF(E91&lt;Einstellungen!$B$5,"Unter Warnschwelle","Ausreichend")))</f>
        <v/>
      </c>
      <c r="H91" s="22">
        <f>IF(OR(A91="",E91&gt;=Einstellungen!$B$5),"",A91)</f>
        <v/>
      </c>
      <c r="I91" s="23">
        <f>IF(A91="","",Einstellungen!$B$5)</f>
        <v/>
      </c>
    </row>
    <row r="92">
      <c r="A92" s="25">
        <f>IF(OR(Einstellungen!$B$6="",ROW()-8&gt;Einstellungen!$B$6),"",Einstellungen!$B$2+ROW()-9)</f>
        <v/>
      </c>
      <c r="B92" s="26">
        <f>IF($A92="","",SUMIFS(Zahlungsplan!$I$2:$I$201,Zahlungsplan!$H$2:$H$201,$A92,Zahlungsplan!$I$2:$I$201,"&gt;0"))</f>
        <v/>
      </c>
      <c r="C92" s="26">
        <f>IF($A92="","",-SUMIFS(Zahlungsplan!$I$2:$I$201,Zahlungsplan!$H$2:$H$201,$A92,Zahlungsplan!$I$2:$I$201,"&lt;0"))</f>
        <v/>
      </c>
      <c r="D92" s="26">
        <f>IF(A92="","",B92-C92)</f>
        <v/>
      </c>
      <c r="E92" s="26">
        <f>IF(A92="","",Einstellungen!$B$4+SUM($D$9:D92))</f>
        <v/>
      </c>
      <c r="F92" s="26">
        <f>IF(E92="","",E92-Einstellungen!$B$5)</f>
        <v/>
      </c>
      <c r="G92" s="27">
        <f>IF(E92="","",IF(E92&lt;0,"Negativ",IF(E92&lt;Einstellungen!$B$5,"Unter Warnschwelle","Ausreichend")))</f>
        <v/>
      </c>
      <c r="H92" s="25">
        <f>IF(OR(A92="",E92&gt;=Einstellungen!$B$5),"",A92)</f>
        <v/>
      </c>
      <c r="I92" s="26">
        <f>IF(A92="","",Einstellungen!$B$5)</f>
        <v/>
      </c>
    </row>
    <row r="93">
      <c r="A93" s="22">
        <f>IF(OR(Einstellungen!$B$6="",ROW()-8&gt;Einstellungen!$B$6),"",Einstellungen!$B$2+ROW()-9)</f>
        <v/>
      </c>
      <c r="B93" s="23">
        <f>IF($A93="","",SUMIFS(Zahlungsplan!$I$2:$I$201,Zahlungsplan!$H$2:$H$201,$A93,Zahlungsplan!$I$2:$I$201,"&gt;0"))</f>
        <v/>
      </c>
      <c r="C93" s="23">
        <f>IF($A93="","",-SUMIFS(Zahlungsplan!$I$2:$I$201,Zahlungsplan!$H$2:$H$201,$A93,Zahlungsplan!$I$2:$I$201,"&lt;0"))</f>
        <v/>
      </c>
      <c r="D93" s="23">
        <f>IF(A93="","",B93-C93)</f>
        <v/>
      </c>
      <c r="E93" s="23">
        <f>IF(A93="","",Einstellungen!$B$4+SUM($D$9:D93))</f>
        <v/>
      </c>
      <c r="F93" s="23">
        <f>IF(E93="","",E93-Einstellungen!$B$5)</f>
        <v/>
      </c>
      <c r="G93" s="24">
        <f>IF(E93="","",IF(E93&lt;0,"Negativ",IF(E93&lt;Einstellungen!$B$5,"Unter Warnschwelle","Ausreichend")))</f>
        <v/>
      </c>
      <c r="H93" s="22">
        <f>IF(OR(A93="",E93&gt;=Einstellungen!$B$5),"",A93)</f>
        <v/>
      </c>
      <c r="I93" s="23">
        <f>IF(A93="","",Einstellungen!$B$5)</f>
        <v/>
      </c>
    </row>
    <row r="94">
      <c r="A94" s="25">
        <f>IF(OR(Einstellungen!$B$6="",ROW()-8&gt;Einstellungen!$B$6),"",Einstellungen!$B$2+ROW()-9)</f>
        <v/>
      </c>
      <c r="B94" s="26">
        <f>IF($A94="","",SUMIFS(Zahlungsplan!$I$2:$I$201,Zahlungsplan!$H$2:$H$201,$A94,Zahlungsplan!$I$2:$I$201,"&gt;0"))</f>
        <v/>
      </c>
      <c r="C94" s="26">
        <f>IF($A94="","",-SUMIFS(Zahlungsplan!$I$2:$I$201,Zahlungsplan!$H$2:$H$201,$A94,Zahlungsplan!$I$2:$I$201,"&lt;0"))</f>
        <v/>
      </c>
      <c r="D94" s="26">
        <f>IF(A94="","",B94-C94)</f>
        <v/>
      </c>
      <c r="E94" s="26">
        <f>IF(A94="","",Einstellungen!$B$4+SUM($D$9:D94))</f>
        <v/>
      </c>
      <c r="F94" s="26">
        <f>IF(E94="","",E94-Einstellungen!$B$5)</f>
        <v/>
      </c>
      <c r="G94" s="27">
        <f>IF(E94="","",IF(E94&lt;0,"Negativ",IF(E94&lt;Einstellungen!$B$5,"Unter Warnschwelle","Ausreichend")))</f>
        <v/>
      </c>
      <c r="H94" s="25">
        <f>IF(OR(A94="",E94&gt;=Einstellungen!$B$5),"",A94)</f>
        <v/>
      </c>
      <c r="I94" s="26">
        <f>IF(A94="","",Einstellungen!$B$5)</f>
        <v/>
      </c>
    </row>
    <row r="95">
      <c r="A95" s="22">
        <f>IF(OR(Einstellungen!$B$6="",ROW()-8&gt;Einstellungen!$B$6),"",Einstellungen!$B$2+ROW()-9)</f>
        <v/>
      </c>
      <c r="B95" s="23">
        <f>IF($A95="","",SUMIFS(Zahlungsplan!$I$2:$I$201,Zahlungsplan!$H$2:$H$201,$A95,Zahlungsplan!$I$2:$I$201,"&gt;0"))</f>
        <v/>
      </c>
      <c r="C95" s="23">
        <f>IF($A95="","",-SUMIFS(Zahlungsplan!$I$2:$I$201,Zahlungsplan!$H$2:$H$201,$A95,Zahlungsplan!$I$2:$I$201,"&lt;0"))</f>
        <v/>
      </c>
      <c r="D95" s="23">
        <f>IF(A95="","",B95-C95)</f>
        <v/>
      </c>
      <c r="E95" s="23">
        <f>IF(A95="","",Einstellungen!$B$4+SUM($D$9:D95))</f>
        <v/>
      </c>
      <c r="F95" s="23">
        <f>IF(E95="","",E95-Einstellungen!$B$5)</f>
        <v/>
      </c>
      <c r="G95" s="24">
        <f>IF(E95="","",IF(E95&lt;0,"Negativ",IF(E95&lt;Einstellungen!$B$5,"Unter Warnschwelle","Ausreichend")))</f>
        <v/>
      </c>
      <c r="H95" s="22">
        <f>IF(OR(A95="",E95&gt;=Einstellungen!$B$5),"",A95)</f>
        <v/>
      </c>
      <c r="I95" s="23">
        <f>IF(A95="","",Einstellungen!$B$5)</f>
        <v/>
      </c>
    </row>
    <row r="96">
      <c r="A96" s="25">
        <f>IF(OR(Einstellungen!$B$6="",ROW()-8&gt;Einstellungen!$B$6),"",Einstellungen!$B$2+ROW()-9)</f>
        <v/>
      </c>
      <c r="B96" s="26">
        <f>IF($A96="","",SUMIFS(Zahlungsplan!$I$2:$I$201,Zahlungsplan!$H$2:$H$201,$A96,Zahlungsplan!$I$2:$I$201,"&gt;0"))</f>
        <v/>
      </c>
      <c r="C96" s="26">
        <f>IF($A96="","",-SUMIFS(Zahlungsplan!$I$2:$I$201,Zahlungsplan!$H$2:$H$201,$A96,Zahlungsplan!$I$2:$I$201,"&lt;0"))</f>
        <v/>
      </c>
      <c r="D96" s="26">
        <f>IF(A96="","",B96-C96)</f>
        <v/>
      </c>
      <c r="E96" s="26">
        <f>IF(A96="","",Einstellungen!$B$4+SUM($D$9:D96))</f>
        <v/>
      </c>
      <c r="F96" s="26">
        <f>IF(E96="","",E96-Einstellungen!$B$5)</f>
        <v/>
      </c>
      <c r="G96" s="27">
        <f>IF(E96="","",IF(E96&lt;0,"Negativ",IF(E96&lt;Einstellungen!$B$5,"Unter Warnschwelle","Ausreichend")))</f>
        <v/>
      </c>
      <c r="H96" s="25">
        <f>IF(OR(A96="",E96&gt;=Einstellungen!$B$5),"",A96)</f>
        <v/>
      </c>
      <c r="I96" s="26">
        <f>IF(A96="","",Einstellungen!$B$5)</f>
        <v/>
      </c>
    </row>
    <row r="97">
      <c r="A97" s="22">
        <f>IF(OR(Einstellungen!$B$6="",ROW()-8&gt;Einstellungen!$B$6),"",Einstellungen!$B$2+ROW()-9)</f>
        <v/>
      </c>
      <c r="B97" s="23">
        <f>IF($A97="","",SUMIFS(Zahlungsplan!$I$2:$I$201,Zahlungsplan!$H$2:$H$201,$A97,Zahlungsplan!$I$2:$I$201,"&gt;0"))</f>
        <v/>
      </c>
      <c r="C97" s="23">
        <f>IF($A97="","",-SUMIFS(Zahlungsplan!$I$2:$I$201,Zahlungsplan!$H$2:$H$201,$A97,Zahlungsplan!$I$2:$I$201,"&lt;0"))</f>
        <v/>
      </c>
      <c r="D97" s="23">
        <f>IF(A97="","",B97-C97)</f>
        <v/>
      </c>
      <c r="E97" s="23">
        <f>IF(A97="","",Einstellungen!$B$4+SUM($D$9:D97))</f>
        <v/>
      </c>
      <c r="F97" s="23">
        <f>IF(E97="","",E97-Einstellungen!$B$5)</f>
        <v/>
      </c>
      <c r="G97" s="24">
        <f>IF(E97="","",IF(E97&lt;0,"Negativ",IF(E97&lt;Einstellungen!$B$5,"Unter Warnschwelle","Ausreichend")))</f>
        <v/>
      </c>
      <c r="H97" s="22">
        <f>IF(OR(A97="",E97&gt;=Einstellungen!$B$5),"",A97)</f>
        <v/>
      </c>
      <c r="I97" s="23">
        <f>IF(A97="","",Einstellungen!$B$5)</f>
        <v/>
      </c>
    </row>
    <row r="98">
      <c r="A98" s="25">
        <f>IF(OR(Einstellungen!$B$6="",ROW()-8&gt;Einstellungen!$B$6),"",Einstellungen!$B$2+ROW()-9)</f>
        <v/>
      </c>
      <c r="B98" s="26">
        <f>IF($A98="","",SUMIFS(Zahlungsplan!$I$2:$I$201,Zahlungsplan!$H$2:$H$201,$A98,Zahlungsplan!$I$2:$I$201,"&gt;0"))</f>
        <v/>
      </c>
      <c r="C98" s="26">
        <f>IF($A98="","",-SUMIFS(Zahlungsplan!$I$2:$I$201,Zahlungsplan!$H$2:$H$201,$A98,Zahlungsplan!$I$2:$I$201,"&lt;0"))</f>
        <v/>
      </c>
      <c r="D98" s="26">
        <f>IF(A98="","",B98-C98)</f>
        <v/>
      </c>
      <c r="E98" s="26">
        <f>IF(A98="","",Einstellungen!$B$4+SUM($D$9:D98))</f>
        <v/>
      </c>
      <c r="F98" s="26">
        <f>IF(E98="","",E98-Einstellungen!$B$5)</f>
        <v/>
      </c>
      <c r="G98" s="27">
        <f>IF(E98="","",IF(E98&lt;0,"Negativ",IF(E98&lt;Einstellungen!$B$5,"Unter Warnschwelle","Ausreichend")))</f>
        <v/>
      </c>
      <c r="H98" s="25">
        <f>IF(OR(A98="",E98&gt;=Einstellungen!$B$5),"",A98)</f>
        <v/>
      </c>
      <c r="I98" s="26">
        <f>IF(A98="","",Einstellungen!$B$5)</f>
        <v/>
      </c>
    </row>
    <row r="99">
      <c r="A99" s="22">
        <f>IF(OR(Einstellungen!$B$6="",ROW()-8&gt;Einstellungen!$B$6),"",Einstellungen!$B$2+ROW()-9)</f>
        <v/>
      </c>
      <c r="B99" s="23">
        <f>IF($A99="","",SUMIFS(Zahlungsplan!$I$2:$I$201,Zahlungsplan!$H$2:$H$201,$A99,Zahlungsplan!$I$2:$I$201,"&gt;0"))</f>
        <v/>
      </c>
      <c r="C99" s="23">
        <f>IF($A99="","",-SUMIFS(Zahlungsplan!$I$2:$I$201,Zahlungsplan!$H$2:$H$201,$A99,Zahlungsplan!$I$2:$I$201,"&lt;0"))</f>
        <v/>
      </c>
      <c r="D99" s="23">
        <f>IF(A99="","",B99-C99)</f>
        <v/>
      </c>
      <c r="E99" s="23">
        <f>IF(A99="","",Einstellungen!$B$4+SUM($D$9:D99))</f>
        <v/>
      </c>
      <c r="F99" s="23">
        <f>IF(E99="","",E99-Einstellungen!$B$5)</f>
        <v/>
      </c>
      <c r="G99" s="24">
        <f>IF(E99="","",IF(E99&lt;0,"Negativ",IF(E99&lt;Einstellungen!$B$5,"Unter Warnschwelle","Ausreichend")))</f>
        <v/>
      </c>
      <c r="H99" s="22">
        <f>IF(OR(A99="",E99&gt;=Einstellungen!$B$5),"",A99)</f>
        <v/>
      </c>
      <c r="I99" s="23">
        <f>IF(A99="","",Einstellungen!$B$5)</f>
        <v/>
      </c>
    </row>
    <row r="100">
      <c r="A100" s="25">
        <f>IF(OR(Einstellungen!$B$6="",ROW()-8&gt;Einstellungen!$B$6),"",Einstellungen!$B$2+ROW()-9)</f>
        <v/>
      </c>
      <c r="B100" s="26">
        <f>IF($A100="","",SUMIFS(Zahlungsplan!$I$2:$I$201,Zahlungsplan!$H$2:$H$201,$A100,Zahlungsplan!$I$2:$I$201,"&gt;0"))</f>
        <v/>
      </c>
      <c r="C100" s="26">
        <f>IF($A100="","",-SUMIFS(Zahlungsplan!$I$2:$I$201,Zahlungsplan!$H$2:$H$201,$A100,Zahlungsplan!$I$2:$I$201,"&lt;0"))</f>
        <v/>
      </c>
      <c r="D100" s="26">
        <f>IF(A100="","",B100-C100)</f>
        <v/>
      </c>
      <c r="E100" s="26">
        <f>IF(A100="","",Einstellungen!$B$4+SUM($D$9:D100))</f>
        <v/>
      </c>
      <c r="F100" s="26">
        <f>IF(E100="","",E100-Einstellungen!$B$5)</f>
        <v/>
      </c>
      <c r="G100" s="27">
        <f>IF(E100="","",IF(E100&lt;0,"Negativ",IF(E100&lt;Einstellungen!$B$5,"Unter Warnschwelle","Ausreichend")))</f>
        <v/>
      </c>
      <c r="H100" s="25">
        <f>IF(OR(A100="",E100&gt;=Einstellungen!$B$5),"",A100)</f>
        <v/>
      </c>
      <c r="I100" s="26">
        <f>IF(A100="","",Einstellungen!$B$5)</f>
        <v/>
      </c>
    </row>
    <row r="101">
      <c r="A101" s="22">
        <f>IF(OR(Einstellungen!$B$6="",ROW()-8&gt;Einstellungen!$B$6),"",Einstellungen!$B$2+ROW()-9)</f>
        <v/>
      </c>
      <c r="B101" s="23">
        <f>IF($A101="","",SUMIFS(Zahlungsplan!$I$2:$I$201,Zahlungsplan!$H$2:$H$201,$A101,Zahlungsplan!$I$2:$I$201,"&gt;0"))</f>
        <v/>
      </c>
      <c r="C101" s="23">
        <f>IF($A101="","",-SUMIFS(Zahlungsplan!$I$2:$I$201,Zahlungsplan!$H$2:$H$201,$A101,Zahlungsplan!$I$2:$I$201,"&lt;0"))</f>
        <v/>
      </c>
      <c r="D101" s="23">
        <f>IF(A101="","",B101-C101)</f>
        <v/>
      </c>
      <c r="E101" s="23">
        <f>IF(A101="","",Einstellungen!$B$4+SUM($D$9:D101))</f>
        <v/>
      </c>
      <c r="F101" s="23">
        <f>IF(E101="","",E101-Einstellungen!$B$5)</f>
        <v/>
      </c>
      <c r="G101" s="24">
        <f>IF(E101="","",IF(E101&lt;0,"Negativ",IF(E101&lt;Einstellungen!$B$5,"Unter Warnschwelle","Ausreichend")))</f>
        <v/>
      </c>
      <c r="H101" s="22">
        <f>IF(OR(A101="",E101&gt;=Einstellungen!$B$5),"",A101)</f>
        <v/>
      </c>
      <c r="I101" s="23">
        <f>IF(A101="","",Einstellungen!$B$5)</f>
        <v/>
      </c>
    </row>
    <row r="102">
      <c r="A102" s="25">
        <f>IF(OR(Einstellungen!$B$6="",ROW()-8&gt;Einstellungen!$B$6),"",Einstellungen!$B$2+ROW()-9)</f>
        <v/>
      </c>
      <c r="B102" s="26">
        <f>IF($A102="","",SUMIFS(Zahlungsplan!$I$2:$I$201,Zahlungsplan!$H$2:$H$201,$A102,Zahlungsplan!$I$2:$I$201,"&gt;0"))</f>
        <v/>
      </c>
      <c r="C102" s="26">
        <f>IF($A102="","",-SUMIFS(Zahlungsplan!$I$2:$I$201,Zahlungsplan!$H$2:$H$201,$A102,Zahlungsplan!$I$2:$I$201,"&lt;0"))</f>
        <v/>
      </c>
      <c r="D102" s="26">
        <f>IF(A102="","",B102-C102)</f>
        <v/>
      </c>
      <c r="E102" s="26">
        <f>IF(A102="","",Einstellungen!$B$4+SUM($D$9:D102))</f>
        <v/>
      </c>
      <c r="F102" s="26">
        <f>IF(E102="","",E102-Einstellungen!$B$5)</f>
        <v/>
      </c>
      <c r="G102" s="27">
        <f>IF(E102="","",IF(E102&lt;0,"Negativ",IF(E102&lt;Einstellungen!$B$5,"Unter Warnschwelle","Ausreichend")))</f>
        <v/>
      </c>
      <c r="H102" s="25">
        <f>IF(OR(A102="",E102&gt;=Einstellungen!$B$5),"",A102)</f>
        <v/>
      </c>
      <c r="I102" s="26">
        <f>IF(A102="","",Einstellungen!$B$5)</f>
        <v/>
      </c>
    </row>
    <row r="103">
      <c r="A103" s="22">
        <f>IF(OR(Einstellungen!$B$6="",ROW()-8&gt;Einstellungen!$B$6),"",Einstellungen!$B$2+ROW()-9)</f>
        <v/>
      </c>
      <c r="B103" s="23">
        <f>IF($A103="","",SUMIFS(Zahlungsplan!$I$2:$I$201,Zahlungsplan!$H$2:$H$201,$A103,Zahlungsplan!$I$2:$I$201,"&gt;0"))</f>
        <v/>
      </c>
      <c r="C103" s="23">
        <f>IF($A103="","",-SUMIFS(Zahlungsplan!$I$2:$I$201,Zahlungsplan!$H$2:$H$201,$A103,Zahlungsplan!$I$2:$I$201,"&lt;0"))</f>
        <v/>
      </c>
      <c r="D103" s="23">
        <f>IF(A103="","",B103-C103)</f>
        <v/>
      </c>
      <c r="E103" s="23">
        <f>IF(A103="","",Einstellungen!$B$4+SUM($D$9:D103))</f>
        <v/>
      </c>
      <c r="F103" s="23">
        <f>IF(E103="","",E103-Einstellungen!$B$5)</f>
        <v/>
      </c>
      <c r="G103" s="24">
        <f>IF(E103="","",IF(E103&lt;0,"Negativ",IF(E103&lt;Einstellungen!$B$5,"Unter Warnschwelle","Ausreichend")))</f>
        <v/>
      </c>
      <c r="H103" s="22">
        <f>IF(OR(A103="",E103&gt;=Einstellungen!$B$5),"",A103)</f>
        <v/>
      </c>
      <c r="I103" s="23">
        <f>IF(A103="","",Einstellungen!$B$5)</f>
        <v/>
      </c>
    </row>
    <row r="104">
      <c r="A104" s="25">
        <f>IF(OR(Einstellungen!$B$6="",ROW()-8&gt;Einstellungen!$B$6),"",Einstellungen!$B$2+ROW()-9)</f>
        <v/>
      </c>
      <c r="B104" s="26">
        <f>IF($A104="","",SUMIFS(Zahlungsplan!$I$2:$I$201,Zahlungsplan!$H$2:$H$201,$A104,Zahlungsplan!$I$2:$I$201,"&gt;0"))</f>
        <v/>
      </c>
      <c r="C104" s="26">
        <f>IF($A104="","",-SUMIFS(Zahlungsplan!$I$2:$I$201,Zahlungsplan!$H$2:$H$201,$A104,Zahlungsplan!$I$2:$I$201,"&lt;0"))</f>
        <v/>
      </c>
      <c r="D104" s="26">
        <f>IF(A104="","",B104-C104)</f>
        <v/>
      </c>
      <c r="E104" s="26">
        <f>IF(A104="","",Einstellungen!$B$4+SUM($D$9:D104))</f>
        <v/>
      </c>
      <c r="F104" s="26">
        <f>IF(E104="","",E104-Einstellungen!$B$5)</f>
        <v/>
      </c>
      <c r="G104" s="27">
        <f>IF(E104="","",IF(E104&lt;0,"Negativ",IF(E104&lt;Einstellungen!$B$5,"Unter Warnschwelle","Ausreichend")))</f>
        <v/>
      </c>
      <c r="H104" s="25">
        <f>IF(OR(A104="",E104&gt;=Einstellungen!$B$5),"",A104)</f>
        <v/>
      </c>
      <c r="I104" s="26">
        <f>IF(A104="","",Einstellungen!$B$5)</f>
        <v/>
      </c>
    </row>
    <row r="105">
      <c r="A105" s="22">
        <f>IF(OR(Einstellungen!$B$6="",ROW()-8&gt;Einstellungen!$B$6),"",Einstellungen!$B$2+ROW()-9)</f>
        <v/>
      </c>
      <c r="B105" s="23">
        <f>IF($A105="","",SUMIFS(Zahlungsplan!$I$2:$I$201,Zahlungsplan!$H$2:$H$201,$A105,Zahlungsplan!$I$2:$I$201,"&gt;0"))</f>
        <v/>
      </c>
      <c r="C105" s="23">
        <f>IF($A105="","",-SUMIFS(Zahlungsplan!$I$2:$I$201,Zahlungsplan!$H$2:$H$201,$A105,Zahlungsplan!$I$2:$I$201,"&lt;0"))</f>
        <v/>
      </c>
      <c r="D105" s="23">
        <f>IF(A105="","",B105-C105)</f>
        <v/>
      </c>
      <c r="E105" s="23">
        <f>IF(A105="","",Einstellungen!$B$4+SUM($D$9:D105))</f>
        <v/>
      </c>
      <c r="F105" s="23">
        <f>IF(E105="","",E105-Einstellungen!$B$5)</f>
        <v/>
      </c>
      <c r="G105" s="24">
        <f>IF(E105="","",IF(E105&lt;0,"Negativ",IF(E105&lt;Einstellungen!$B$5,"Unter Warnschwelle","Ausreichend")))</f>
        <v/>
      </c>
      <c r="H105" s="22">
        <f>IF(OR(A105="",E105&gt;=Einstellungen!$B$5),"",A105)</f>
        <v/>
      </c>
      <c r="I105" s="23">
        <f>IF(A105="","",Einstellungen!$B$5)</f>
        <v/>
      </c>
    </row>
    <row r="106">
      <c r="A106" s="25">
        <f>IF(OR(Einstellungen!$B$6="",ROW()-8&gt;Einstellungen!$B$6),"",Einstellungen!$B$2+ROW()-9)</f>
        <v/>
      </c>
      <c r="B106" s="26">
        <f>IF($A106="","",SUMIFS(Zahlungsplan!$I$2:$I$201,Zahlungsplan!$H$2:$H$201,$A106,Zahlungsplan!$I$2:$I$201,"&gt;0"))</f>
        <v/>
      </c>
      <c r="C106" s="26">
        <f>IF($A106="","",-SUMIFS(Zahlungsplan!$I$2:$I$201,Zahlungsplan!$H$2:$H$201,$A106,Zahlungsplan!$I$2:$I$201,"&lt;0"))</f>
        <v/>
      </c>
      <c r="D106" s="26">
        <f>IF(A106="","",B106-C106)</f>
        <v/>
      </c>
      <c r="E106" s="26">
        <f>IF(A106="","",Einstellungen!$B$4+SUM($D$9:D106))</f>
        <v/>
      </c>
      <c r="F106" s="26">
        <f>IF(E106="","",E106-Einstellungen!$B$5)</f>
        <v/>
      </c>
      <c r="G106" s="27">
        <f>IF(E106="","",IF(E106&lt;0,"Negativ",IF(E106&lt;Einstellungen!$B$5,"Unter Warnschwelle","Ausreichend")))</f>
        <v/>
      </c>
      <c r="H106" s="25">
        <f>IF(OR(A106="",E106&gt;=Einstellungen!$B$5),"",A106)</f>
        <v/>
      </c>
      <c r="I106" s="26">
        <f>IF(A106="","",Einstellungen!$B$5)</f>
        <v/>
      </c>
    </row>
    <row r="107">
      <c r="A107" s="22">
        <f>IF(OR(Einstellungen!$B$6="",ROW()-8&gt;Einstellungen!$B$6),"",Einstellungen!$B$2+ROW()-9)</f>
        <v/>
      </c>
      <c r="B107" s="23">
        <f>IF($A107="","",SUMIFS(Zahlungsplan!$I$2:$I$201,Zahlungsplan!$H$2:$H$201,$A107,Zahlungsplan!$I$2:$I$201,"&gt;0"))</f>
        <v/>
      </c>
      <c r="C107" s="23">
        <f>IF($A107="","",-SUMIFS(Zahlungsplan!$I$2:$I$201,Zahlungsplan!$H$2:$H$201,$A107,Zahlungsplan!$I$2:$I$201,"&lt;0"))</f>
        <v/>
      </c>
      <c r="D107" s="23">
        <f>IF(A107="","",B107-C107)</f>
        <v/>
      </c>
      <c r="E107" s="23">
        <f>IF(A107="","",Einstellungen!$B$4+SUM($D$9:D107))</f>
        <v/>
      </c>
      <c r="F107" s="23">
        <f>IF(E107="","",E107-Einstellungen!$B$5)</f>
        <v/>
      </c>
      <c r="G107" s="24">
        <f>IF(E107="","",IF(E107&lt;0,"Negativ",IF(E107&lt;Einstellungen!$B$5,"Unter Warnschwelle","Ausreichend")))</f>
        <v/>
      </c>
      <c r="H107" s="22">
        <f>IF(OR(A107="",E107&gt;=Einstellungen!$B$5),"",A107)</f>
        <v/>
      </c>
      <c r="I107" s="23">
        <f>IF(A107="","",Einstellungen!$B$5)</f>
        <v/>
      </c>
    </row>
    <row r="108">
      <c r="A108" s="25">
        <f>IF(OR(Einstellungen!$B$6="",ROW()-8&gt;Einstellungen!$B$6),"",Einstellungen!$B$2+ROW()-9)</f>
        <v/>
      </c>
      <c r="B108" s="26">
        <f>IF($A108="","",SUMIFS(Zahlungsplan!$I$2:$I$201,Zahlungsplan!$H$2:$H$201,$A108,Zahlungsplan!$I$2:$I$201,"&gt;0"))</f>
        <v/>
      </c>
      <c r="C108" s="26">
        <f>IF($A108="","",-SUMIFS(Zahlungsplan!$I$2:$I$201,Zahlungsplan!$H$2:$H$201,$A108,Zahlungsplan!$I$2:$I$201,"&lt;0"))</f>
        <v/>
      </c>
      <c r="D108" s="26">
        <f>IF(A108="","",B108-C108)</f>
        <v/>
      </c>
      <c r="E108" s="26">
        <f>IF(A108="","",Einstellungen!$B$4+SUM($D$9:D108))</f>
        <v/>
      </c>
      <c r="F108" s="26">
        <f>IF(E108="","",E108-Einstellungen!$B$5)</f>
        <v/>
      </c>
      <c r="G108" s="27">
        <f>IF(E108="","",IF(E108&lt;0,"Negativ",IF(E108&lt;Einstellungen!$B$5,"Unter Warnschwelle","Ausreichend")))</f>
        <v/>
      </c>
      <c r="H108" s="25">
        <f>IF(OR(A108="",E108&gt;=Einstellungen!$B$5),"",A108)</f>
        <v/>
      </c>
      <c r="I108" s="26">
        <f>IF(A108="","",Einstellungen!$B$5)</f>
        <v/>
      </c>
    </row>
    <row r="109">
      <c r="A109" s="22">
        <f>IF(OR(Einstellungen!$B$6="",ROW()-8&gt;Einstellungen!$B$6),"",Einstellungen!$B$2+ROW()-9)</f>
        <v/>
      </c>
      <c r="B109" s="23">
        <f>IF($A109="","",SUMIFS(Zahlungsplan!$I$2:$I$201,Zahlungsplan!$H$2:$H$201,$A109,Zahlungsplan!$I$2:$I$201,"&gt;0"))</f>
        <v/>
      </c>
      <c r="C109" s="23">
        <f>IF($A109="","",-SUMIFS(Zahlungsplan!$I$2:$I$201,Zahlungsplan!$H$2:$H$201,$A109,Zahlungsplan!$I$2:$I$201,"&lt;0"))</f>
        <v/>
      </c>
      <c r="D109" s="23">
        <f>IF(A109="","",B109-C109)</f>
        <v/>
      </c>
      <c r="E109" s="23">
        <f>IF(A109="","",Einstellungen!$B$4+SUM($D$9:D109))</f>
        <v/>
      </c>
      <c r="F109" s="23">
        <f>IF(E109="","",E109-Einstellungen!$B$5)</f>
        <v/>
      </c>
      <c r="G109" s="24">
        <f>IF(E109="","",IF(E109&lt;0,"Negativ",IF(E109&lt;Einstellungen!$B$5,"Unter Warnschwelle","Ausreichend")))</f>
        <v/>
      </c>
      <c r="H109" s="22">
        <f>IF(OR(A109="",E109&gt;=Einstellungen!$B$5),"",A109)</f>
        <v/>
      </c>
      <c r="I109" s="23">
        <f>IF(A109="","",Einstellungen!$B$5)</f>
        <v/>
      </c>
    </row>
    <row r="110">
      <c r="A110" s="25">
        <f>IF(OR(Einstellungen!$B$6="",ROW()-8&gt;Einstellungen!$B$6),"",Einstellungen!$B$2+ROW()-9)</f>
        <v/>
      </c>
      <c r="B110" s="26">
        <f>IF($A110="","",SUMIFS(Zahlungsplan!$I$2:$I$201,Zahlungsplan!$H$2:$H$201,$A110,Zahlungsplan!$I$2:$I$201,"&gt;0"))</f>
        <v/>
      </c>
      <c r="C110" s="26">
        <f>IF($A110="","",-SUMIFS(Zahlungsplan!$I$2:$I$201,Zahlungsplan!$H$2:$H$201,$A110,Zahlungsplan!$I$2:$I$201,"&lt;0"))</f>
        <v/>
      </c>
      <c r="D110" s="26">
        <f>IF(A110="","",B110-C110)</f>
        <v/>
      </c>
      <c r="E110" s="26">
        <f>IF(A110="","",Einstellungen!$B$4+SUM($D$9:D110))</f>
        <v/>
      </c>
      <c r="F110" s="26">
        <f>IF(E110="","",E110-Einstellungen!$B$5)</f>
        <v/>
      </c>
      <c r="G110" s="27">
        <f>IF(E110="","",IF(E110&lt;0,"Negativ",IF(E110&lt;Einstellungen!$B$5,"Unter Warnschwelle","Ausreichend")))</f>
        <v/>
      </c>
      <c r="H110" s="25">
        <f>IF(OR(A110="",E110&gt;=Einstellungen!$B$5),"",A110)</f>
        <v/>
      </c>
      <c r="I110" s="26">
        <f>IF(A110="","",Einstellungen!$B$5)</f>
        <v/>
      </c>
    </row>
    <row r="111">
      <c r="A111" s="22">
        <f>IF(OR(Einstellungen!$B$6="",ROW()-8&gt;Einstellungen!$B$6),"",Einstellungen!$B$2+ROW()-9)</f>
        <v/>
      </c>
      <c r="B111" s="23">
        <f>IF($A111="","",SUMIFS(Zahlungsplan!$I$2:$I$201,Zahlungsplan!$H$2:$H$201,$A111,Zahlungsplan!$I$2:$I$201,"&gt;0"))</f>
        <v/>
      </c>
      <c r="C111" s="23">
        <f>IF($A111="","",-SUMIFS(Zahlungsplan!$I$2:$I$201,Zahlungsplan!$H$2:$H$201,$A111,Zahlungsplan!$I$2:$I$201,"&lt;0"))</f>
        <v/>
      </c>
      <c r="D111" s="23">
        <f>IF(A111="","",B111-C111)</f>
        <v/>
      </c>
      <c r="E111" s="23">
        <f>IF(A111="","",Einstellungen!$B$4+SUM($D$9:D111))</f>
        <v/>
      </c>
      <c r="F111" s="23">
        <f>IF(E111="","",E111-Einstellungen!$B$5)</f>
        <v/>
      </c>
      <c r="G111" s="24">
        <f>IF(E111="","",IF(E111&lt;0,"Negativ",IF(E111&lt;Einstellungen!$B$5,"Unter Warnschwelle","Ausreichend")))</f>
        <v/>
      </c>
      <c r="H111" s="22">
        <f>IF(OR(A111="",E111&gt;=Einstellungen!$B$5),"",A111)</f>
        <v/>
      </c>
      <c r="I111" s="23">
        <f>IF(A111="","",Einstellungen!$B$5)</f>
        <v/>
      </c>
    </row>
    <row r="112">
      <c r="A112" s="25">
        <f>IF(OR(Einstellungen!$B$6="",ROW()-8&gt;Einstellungen!$B$6),"",Einstellungen!$B$2+ROW()-9)</f>
        <v/>
      </c>
      <c r="B112" s="26">
        <f>IF($A112="","",SUMIFS(Zahlungsplan!$I$2:$I$201,Zahlungsplan!$H$2:$H$201,$A112,Zahlungsplan!$I$2:$I$201,"&gt;0"))</f>
        <v/>
      </c>
      <c r="C112" s="26">
        <f>IF($A112="","",-SUMIFS(Zahlungsplan!$I$2:$I$201,Zahlungsplan!$H$2:$H$201,$A112,Zahlungsplan!$I$2:$I$201,"&lt;0"))</f>
        <v/>
      </c>
      <c r="D112" s="26">
        <f>IF(A112="","",B112-C112)</f>
        <v/>
      </c>
      <c r="E112" s="26">
        <f>IF(A112="","",Einstellungen!$B$4+SUM($D$9:D112))</f>
        <v/>
      </c>
      <c r="F112" s="26">
        <f>IF(E112="","",E112-Einstellungen!$B$5)</f>
        <v/>
      </c>
      <c r="G112" s="27">
        <f>IF(E112="","",IF(E112&lt;0,"Negativ",IF(E112&lt;Einstellungen!$B$5,"Unter Warnschwelle","Ausreichend")))</f>
        <v/>
      </c>
      <c r="H112" s="25">
        <f>IF(OR(A112="",E112&gt;=Einstellungen!$B$5),"",A112)</f>
        <v/>
      </c>
      <c r="I112" s="26">
        <f>IF(A112="","",Einstellungen!$B$5)</f>
        <v/>
      </c>
    </row>
    <row r="113">
      <c r="A113" s="22">
        <f>IF(OR(Einstellungen!$B$6="",ROW()-8&gt;Einstellungen!$B$6),"",Einstellungen!$B$2+ROW()-9)</f>
        <v/>
      </c>
      <c r="B113" s="23">
        <f>IF($A113="","",SUMIFS(Zahlungsplan!$I$2:$I$201,Zahlungsplan!$H$2:$H$201,$A113,Zahlungsplan!$I$2:$I$201,"&gt;0"))</f>
        <v/>
      </c>
      <c r="C113" s="23">
        <f>IF($A113="","",-SUMIFS(Zahlungsplan!$I$2:$I$201,Zahlungsplan!$H$2:$H$201,$A113,Zahlungsplan!$I$2:$I$201,"&lt;0"))</f>
        <v/>
      </c>
      <c r="D113" s="23">
        <f>IF(A113="","",B113-C113)</f>
        <v/>
      </c>
      <c r="E113" s="23">
        <f>IF(A113="","",Einstellungen!$B$4+SUM($D$9:D113))</f>
        <v/>
      </c>
      <c r="F113" s="23">
        <f>IF(E113="","",E113-Einstellungen!$B$5)</f>
        <v/>
      </c>
      <c r="G113" s="24">
        <f>IF(E113="","",IF(E113&lt;0,"Negativ",IF(E113&lt;Einstellungen!$B$5,"Unter Warnschwelle","Ausreichend")))</f>
        <v/>
      </c>
      <c r="H113" s="22">
        <f>IF(OR(A113="",E113&gt;=Einstellungen!$B$5),"",A113)</f>
        <v/>
      </c>
      <c r="I113" s="23">
        <f>IF(A113="","",Einstellungen!$B$5)</f>
        <v/>
      </c>
    </row>
    <row r="114">
      <c r="A114" s="25">
        <f>IF(OR(Einstellungen!$B$6="",ROW()-8&gt;Einstellungen!$B$6),"",Einstellungen!$B$2+ROW()-9)</f>
        <v/>
      </c>
      <c r="B114" s="26">
        <f>IF($A114="","",SUMIFS(Zahlungsplan!$I$2:$I$201,Zahlungsplan!$H$2:$H$201,$A114,Zahlungsplan!$I$2:$I$201,"&gt;0"))</f>
        <v/>
      </c>
      <c r="C114" s="26">
        <f>IF($A114="","",-SUMIFS(Zahlungsplan!$I$2:$I$201,Zahlungsplan!$H$2:$H$201,$A114,Zahlungsplan!$I$2:$I$201,"&lt;0"))</f>
        <v/>
      </c>
      <c r="D114" s="26">
        <f>IF(A114="","",B114-C114)</f>
        <v/>
      </c>
      <c r="E114" s="26">
        <f>IF(A114="","",Einstellungen!$B$4+SUM($D$9:D114))</f>
        <v/>
      </c>
      <c r="F114" s="26">
        <f>IF(E114="","",E114-Einstellungen!$B$5)</f>
        <v/>
      </c>
      <c r="G114" s="27">
        <f>IF(E114="","",IF(E114&lt;0,"Negativ",IF(E114&lt;Einstellungen!$B$5,"Unter Warnschwelle","Ausreichend")))</f>
        <v/>
      </c>
      <c r="H114" s="25">
        <f>IF(OR(A114="",E114&gt;=Einstellungen!$B$5),"",A114)</f>
        <v/>
      </c>
      <c r="I114" s="26">
        <f>IF(A114="","",Einstellungen!$B$5)</f>
        <v/>
      </c>
    </row>
    <row r="115">
      <c r="A115" s="22">
        <f>IF(OR(Einstellungen!$B$6="",ROW()-8&gt;Einstellungen!$B$6),"",Einstellungen!$B$2+ROW()-9)</f>
        <v/>
      </c>
      <c r="B115" s="23">
        <f>IF($A115="","",SUMIFS(Zahlungsplan!$I$2:$I$201,Zahlungsplan!$H$2:$H$201,$A115,Zahlungsplan!$I$2:$I$201,"&gt;0"))</f>
        <v/>
      </c>
      <c r="C115" s="23">
        <f>IF($A115="","",-SUMIFS(Zahlungsplan!$I$2:$I$201,Zahlungsplan!$H$2:$H$201,$A115,Zahlungsplan!$I$2:$I$201,"&lt;0"))</f>
        <v/>
      </c>
      <c r="D115" s="23">
        <f>IF(A115="","",B115-C115)</f>
        <v/>
      </c>
      <c r="E115" s="23">
        <f>IF(A115="","",Einstellungen!$B$4+SUM($D$9:D115))</f>
        <v/>
      </c>
      <c r="F115" s="23">
        <f>IF(E115="","",E115-Einstellungen!$B$5)</f>
        <v/>
      </c>
      <c r="G115" s="24">
        <f>IF(E115="","",IF(E115&lt;0,"Negativ",IF(E115&lt;Einstellungen!$B$5,"Unter Warnschwelle","Ausreichend")))</f>
        <v/>
      </c>
      <c r="H115" s="22">
        <f>IF(OR(A115="",E115&gt;=Einstellungen!$B$5),"",A115)</f>
        <v/>
      </c>
      <c r="I115" s="23">
        <f>IF(A115="","",Einstellungen!$B$5)</f>
        <v/>
      </c>
    </row>
    <row r="116">
      <c r="A116" s="25">
        <f>IF(OR(Einstellungen!$B$6="",ROW()-8&gt;Einstellungen!$B$6),"",Einstellungen!$B$2+ROW()-9)</f>
        <v/>
      </c>
      <c r="B116" s="26">
        <f>IF($A116="","",SUMIFS(Zahlungsplan!$I$2:$I$201,Zahlungsplan!$H$2:$H$201,$A116,Zahlungsplan!$I$2:$I$201,"&gt;0"))</f>
        <v/>
      </c>
      <c r="C116" s="26">
        <f>IF($A116="","",-SUMIFS(Zahlungsplan!$I$2:$I$201,Zahlungsplan!$H$2:$H$201,$A116,Zahlungsplan!$I$2:$I$201,"&lt;0"))</f>
        <v/>
      </c>
      <c r="D116" s="26">
        <f>IF(A116="","",B116-C116)</f>
        <v/>
      </c>
      <c r="E116" s="26">
        <f>IF(A116="","",Einstellungen!$B$4+SUM($D$9:D116))</f>
        <v/>
      </c>
      <c r="F116" s="26">
        <f>IF(E116="","",E116-Einstellungen!$B$5)</f>
        <v/>
      </c>
      <c r="G116" s="27">
        <f>IF(E116="","",IF(E116&lt;0,"Negativ",IF(E116&lt;Einstellungen!$B$5,"Unter Warnschwelle","Ausreichend")))</f>
        <v/>
      </c>
      <c r="H116" s="25">
        <f>IF(OR(A116="",E116&gt;=Einstellungen!$B$5),"",A116)</f>
        <v/>
      </c>
      <c r="I116" s="26">
        <f>IF(A116="","",Einstellungen!$B$5)</f>
        <v/>
      </c>
    </row>
    <row r="117">
      <c r="A117" s="22">
        <f>IF(OR(Einstellungen!$B$6="",ROW()-8&gt;Einstellungen!$B$6),"",Einstellungen!$B$2+ROW()-9)</f>
        <v/>
      </c>
      <c r="B117" s="23">
        <f>IF($A117="","",SUMIFS(Zahlungsplan!$I$2:$I$201,Zahlungsplan!$H$2:$H$201,$A117,Zahlungsplan!$I$2:$I$201,"&gt;0"))</f>
        <v/>
      </c>
      <c r="C117" s="23">
        <f>IF($A117="","",-SUMIFS(Zahlungsplan!$I$2:$I$201,Zahlungsplan!$H$2:$H$201,$A117,Zahlungsplan!$I$2:$I$201,"&lt;0"))</f>
        <v/>
      </c>
      <c r="D117" s="23">
        <f>IF(A117="","",B117-C117)</f>
        <v/>
      </c>
      <c r="E117" s="23">
        <f>IF(A117="","",Einstellungen!$B$4+SUM($D$9:D117))</f>
        <v/>
      </c>
      <c r="F117" s="23">
        <f>IF(E117="","",E117-Einstellungen!$B$5)</f>
        <v/>
      </c>
      <c r="G117" s="24">
        <f>IF(E117="","",IF(E117&lt;0,"Negativ",IF(E117&lt;Einstellungen!$B$5,"Unter Warnschwelle","Ausreichend")))</f>
        <v/>
      </c>
      <c r="H117" s="22">
        <f>IF(OR(A117="",E117&gt;=Einstellungen!$B$5),"",A117)</f>
        <v/>
      </c>
      <c r="I117" s="23">
        <f>IF(A117="","",Einstellungen!$B$5)</f>
        <v/>
      </c>
    </row>
    <row r="118">
      <c r="A118" s="25">
        <f>IF(OR(Einstellungen!$B$6="",ROW()-8&gt;Einstellungen!$B$6),"",Einstellungen!$B$2+ROW()-9)</f>
        <v/>
      </c>
      <c r="B118" s="26">
        <f>IF($A118="","",SUMIFS(Zahlungsplan!$I$2:$I$201,Zahlungsplan!$H$2:$H$201,$A118,Zahlungsplan!$I$2:$I$201,"&gt;0"))</f>
        <v/>
      </c>
      <c r="C118" s="26">
        <f>IF($A118="","",-SUMIFS(Zahlungsplan!$I$2:$I$201,Zahlungsplan!$H$2:$H$201,$A118,Zahlungsplan!$I$2:$I$201,"&lt;0"))</f>
        <v/>
      </c>
      <c r="D118" s="26">
        <f>IF(A118="","",B118-C118)</f>
        <v/>
      </c>
      <c r="E118" s="26">
        <f>IF(A118="","",Einstellungen!$B$4+SUM($D$9:D118))</f>
        <v/>
      </c>
      <c r="F118" s="26">
        <f>IF(E118="","",E118-Einstellungen!$B$5)</f>
        <v/>
      </c>
      <c r="G118" s="27">
        <f>IF(E118="","",IF(E118&lt;0,"Negativ",IF(E118&lt;Einstellungen!$B$5,"Unter Warnschwelle","Ausreichend")))</f>
        <v/>
      </c>
      <c r="H118" s="25">
        <f>IF(OR(A118="",E118&gt;=Einstellungen!$B$5),"",A118)</f>
        <v/>
      </c>
      <c r="I118" s="26">
        <f>IF(A118="","",Einstellungen!$B$5)</f>
        <v/>
      </c>
    </row>
    <row r="119">
      <c r="A119" s="22">
        <f>IF(OR(Einstellungen!$B$6="",ROW()-8&gt;Einstellungen!$B$6),"",Einstellungen!$B$2+ROW()-9)</f>
        <v/>
      </c>
      <c r="B119" s="23">
        <f>IF($A119="","",SUMIFS(Zahlungsplan!$I$2:$I$201,Zahlungsplan!$H$2:$H$201,$A119,Zahlungsplan!$I$2:$I$201,"&gt;0"))</f>
        <v/>
      </c>
      <c r="C119" s="23">
        <f>IF($A119="","",-SUMIFS(Zahlungsplan!$I$2:$I$201,Zahlungsplan!$H$2:$H$201,$A119,Zahlungsplan!$I$2:$I$201,"&lt;0"))</f>
        <v/>
      </c>
      <c r="D119" s="23">
        <f>IF(A119="","",B119-C119)</f>
        <v/>
      </c>
      <c r="E119" s="23">
        <f>IF(A119="","",Einstellungen!$B$4+SUM($D$9:D119))</f>
        <v/>
      </c>
      <c r="F119" s="23">
        <f>IF(E119="","",E119-Einstellungen!$B$5)</f>
        <v/>
      </c>
      <c r="G119" s="24">
        <f>IF(E119="","",IF(E119&lt;0,"Negativ",IF(E119&lt;Einstellungen!$B$5,"Unter Warnschwelle","Ausreichend")))</f>
        <v/>
      </c>
      <c r="H119" s="22">
        <f>IF(OR(A119="",E119&gt;=Einstellungen!$B$5),"",A119)</f>
        <v/>
      </c>
      <c r="I119" s="23">
        <f>IF(A119="","",Einstellungen!$B$5)</f>
        <v/>
      </c>
    </row>
    <row r="120">
      <c r="A120" s="25">
        <f>IF(OR(Einstellungen!$B$6="",ROW()-8&gt;Einstellungen!$B$6),"",Einstellungen!$B$2+ROW()-9)</f>
        <v/>
      </c>
      <c r="B120" s="26">
        <f>IF($A120="","",SUMIFS(Zahlungsplan!$I$2:$I$201,Zahlungsplan!$H$2:$H$201,$A120,Zahlungsplan!$I$2:$I$201,"&gt;0"))</f>
        <v/>
      </c>
      <c r="C120" s="26">
        <f>IF($A120="","",-SUMIFS(Zahlungsplan!$I$2:$I$201,Zahlungsplan!$H$2:$H$201,$A120,Zahlungsplan!$I$2:$I$201,"&lt;0"))</f>
        <v/>
      </c>
      <c r="D120" s="26">
        <f>IF(A120="","",B120-C120)</f>
        <v/>
      </c>
      <c r="E120" s="26">
        <f>IF(A120="","",Einstellungen!$B$4+SUM($D$9:D120))</f>
        <v/>
      </c>
      <c r="F120" s="26">
        <f>IF(E120="","",E120-Einstellungen!$B$5)</f>
        <v/>
      </c>
      <c r="G120" s="27">
        <f>IF(E120="","",IF(E120&lt;0,"Negativ",IF(E120&lt;Einstellungen!$B$5,"Unter Warnschwelle","Ausreichend")))</f>
        <v/>
      </c>
      <c r="H120" s="25">
        <f>IF(OR(A120="",E120&gt;=Einstellungen!$B$5),"",A120)</f>
        <v/>
      </c>
      <c r="I120" s="26">
        <f>IF(A120="","",Einstellungen!$B$5)</f>
        <v/>
      </c>
    </row>
    <row r="121">
      <c r="A121" s="22">
        <f>IF(OR(Einstellungen!$B$6="",ROW()-8&gt;Einstellungen!$B$6),"",Einstellungen!$B$2+ROW()-9)</f>
        <v/>
      </c>
      <c r="B121" s="23">
        <f>IF($A121="","",SUMIFS(Zahlungsplan!$I$2:$I$201,Zahlungsplan!$H$2:$H$201,$A121,Zahlungsplan!$I$2:$I$201,"&gt;0"))</f>
        <v/>
      </c>
      <c r="C121" s="23">
        <f>IF($A121="","",-SUMIFS(Zahlungsplan!$I$2:$I$201,Zahlungsplan!$H$2:$H$201,$A121,Zahlungsplan!$I$2:$I$201,"&lt;0"))</f>
        <v/>
      </c>
      <c r="D121" s="23">
        <f>IF(A121="","",B121-C121)</f>
        <v/>
      </c>
      <c r="E121" s="23">
        <f>IF(A121="","",Einstellungen!$B$4+SUM($D$9:D121))</f>
        <v/>
      </c>
      <c r="F121" s="23">
        <f>IF(E121="","",E121-Einstellungen!$B$5)</f>
        <v/>
      </c>
      <c r="G121" s="24">
        <f>IF(E121="","",IF(E121&lt;0,"Negativ",IF(E121&lt;Einstellungen!$B$5,"Unter Warnschwelle","Ausreichend")))</f>
        <v/>
      </c>
      <c r="H121" s="22">
        <f>IF(OR(A121="",E121&gt;=Einstellungen!$B$5),"",A121)</f>
        <v/>
      </c>
      <c r="I121" s="23">
        <f>IF(A121="","",Einstellungen!$B$5)</f>
        <v/>
      </c>
    </row>
    <row r="122">
      <c r="A122" s="25">
        <f>IF(OR(Einstellungen!$B$6="",ROW()-8&gt;Einstellungen!$B$6),"",Einstellungen!$B$2+ROW()-9)</f>
        <v/>
      </c>
      <c r="B122" s="26">
        <f>IF($A122="","",SUMIFS(Zahlungsplan!$I$2:$I$201,Zahlungsplan!$H$2:$H$201,$A122,Zahlungsplan!$I$2:$I$201,"&gt;0"))</f>
        <v/>
      </c>
      <c r="C122" s="26">
        <f>IF($A122="","",-SUMIFS(Zahlungsplan!$I$2:$I$201,Zahlungsplan!$H$2:$H$201,$A122,Zahlungsplan!$I$2:$I$201,"&lt;0"))</f>
        <v/>
      </c>
      <c r="D122" s="26">
        <f>IF(A122="","",B122-C122)</f>
        <v/>
      </c>
      <c r="E122" s="26">
        <f>IF(A122="","",Einstellungen!$B$4+SUM($D$9:D122))</f>
        <v/>
      </c>
      <c r="F122" s="26">
        <f>IF(E122="","",E122-Einstellungen!$B$5)</f>
        <v/>
      </c>
      <c r="G122" s="27">
        <f>IF(E122="","",IF(E122&lt;0,"Negativ",IF(E122&lt;Einstellungen!$B$5,"Unter Warnschwelle","Ausreichend")))</f>
        <v/>
      </c>
      <c r="H122" s="25">
        <f>IF(OR(A122="",E122&gt;=Einstellungen!$B$5),"",A122)</f>
        <v/>
      </c>
      <c r="I122" s="26">
        <f>IF(A122="","",Einstellungen!$B$5)</f>
        <v/>
      </c>
    </row>
    <row r="123">
      <c r="A123" s="22">
        <f>IF(OR(Einstellungen!$B$6="",ROW()-8&gt;Einstellungen!$B$6),"",Einstellungen!$B$2+ROW()-9)</f>
        <v/>
      </c>
      <c r="B123" s="23">
        <f>IF($A123="","",SUMIFS(Zahlungsplan!$I$2:$I$201,Zahlungsplan!$H$2:$H$201,$A123,Zahlungsplan!$I$2:$I$201,"&gt;0"))</f>
        <v/>
      </c>
      <c r="C123" s="23">
        <f>IF($A123="","",-SUMIFS(Zahlungsplan!$I$2:$I$201,Zahlungsplan!$H$2:$H$201,$A123,Zahlungsplan!$I$2:$I$201,"&lt;0"))</f>
        <v/>
      </c>
      <c r="D123" s="23">
        <f>IF(A123="","",B123-C123)</f>
        <v/>
      </c>
      <c r="E123" s="23">
        <f>IF(A123="","",Einstellungen!$B$4+SUM($D$9:D123))</f>
        <v/>
      </c>
      <c r="F123" s="23">
        <f>IF(E123="","",E123-Einstellungen!$B$5)</f>
        <v/>
      </c>
      <c r="G123" s="24">
        <f>IF(E123="","",IF(E123&lt;0,"Negativ",IF(E123&lt;Einstellungen!$B$5,"Unter Warnschwelle","Ausreichend")))</f>
        <v/>
      </c>
      <c r="H123" s="22">
        <f>IF(OR(A123="",E123&gt;=Einstellungen!$B$5),"",A123)</f>
        <v/>
      </c>
      <c r="I123" s="23">
        <f>IF(A123="","",Einstellungen!$B$5)</f>
        <v/>
      </c>
    </row>
    <row r="124">
      <c r="A124" s="25">
        <f>IF(OR(Einstellungen!$B$6="",ROW()-8&gt;Einstellungen!$B$6),"",Einstellungen!$B$2+ROW()-9)</f>
        <v/>
      </c>
      <c r="B124" s="26">
        <f>IF($A124="","",SUMIFS(Zahlungsplan!$I$2:$I$201,Zahlungsplan!$H$2:$H$201,$A124,Zahlungsplan!$I$2:$I$201,"&gt;0"))</f>
        <v/>
      </c>
      <c r="C124" s="26">
        <f>IF($A124="","",-SUMIFS(Zahlungsplan!$I$2:$I$201,Zahlungsplan!$H$2:$H$201,$A124,Zahlungsplan!$I$2:$I$201,"&lt;0"))</f>
        <v/>
      </c>
      <c r="D124" s="26">
        <f>IF(A124="","",B124-C124)</f>
        <v/>
      </c>
      <c r="E124" s="26">
        <f>IF(A124="","",Einstellungen!$B$4+SUM($D$9:D124))</f>
        <v/>
      </c>
      <c r="F124" s="26">
        <f>IF(E124="","",E124-Einstellungen!$B$5)</f>
        <v/>
      </c>
      <c r="G124" s="27">
        <f>IF(E124="","",IF(E124&lt;0,"Negativ",IF(E124&lt;Einstellungen!$B$5,"Unter Warnschwelle","Ausreichend")))</f>
        <v/>
      </c>
      <c r="H124" s="25">
        <f>IF(OR(A124="",E124&gt;=Einstellungen!$B$5),"",A124)</f>
        <v/>
      </c>
      <c r="I124" s="26">
        <f>IF(A124="","",Einstellungen!$B$5)</f>
        <v/>
      </c>
    </row>
    <row r="125">
      <c r="A125" s="22">
        <f>IF(OR(Einstellungen!$B$6="",ROW()-8&gt;Einstellungen!$B$6),"",Einstellungen!$B$2+ROW()-9)</f>
        <v/>
      </c>
      <c r="B125" s="23">
        <f>IF($A125="","",SUMIFS(Zahlungsplan!$I$2:$I$201,Zahlungsplan!$H$2:$H$201,$A125,Zahlungsplan!$I$2:$I$201,"&gt;0"))</f>
        <v/>
      </c>
      <c r="C125" s="23">
        <f>IF($A125="","",-SUMIFS(Zahlungsplan!$I$2:$I$201,Zahlungsplan!$H$2:$H$201,$A125,Zahlungsplan!$I$2:$I$201,"&lt;0"))</f>
        <v/>
      </c>
      <c r="D125" s="23">
        <f>IF(A125="","",B125-C125)</f>
        <v/>
      </c>
      <c r="E125" s="23">
        <f>IF(A125="","",Einstellungen!$B$4+SUM($D$9:D125))</f>
        <v/>
      </c>
      <c r="F125" s="23">
        <f>IF(E125="","",E125-Einstellungen!$B$5)</f>
        <v/>
      </c>
      <c r="G125" s="24">
        <f>IF(E125="","",IF(E125&lt;0,"Negativ",IF(E125&lt;Einstellungen!$B$5,"Unter Warnschwelle","Ausreichend")))</f>
        <v/>
      </c>
      <c r="H125" s="22">
        <f>IF(OR(A125="",E125&gt;=Einstellungen!$B$5),"",A125)</f>
        <v/>
      </c>
      <c r="I125" s="23">
        <f>IF(A125="","",Einstellungen!$B$5)</f>
        <v/>
      </c>
    </row>
    <row r="126">
      <c r="A126" s="25">
        <f>IF(OR(Einstellungen!$B$6="",ROW()-8&gt;Einstellungen!$B$6),"",Einstellungen!$B$2+ROW()-9)</f>
        <v/>
      </c>
      <c r="B126" s="26">
        <f>IF($A126="","",SUMIFS(Zahlungsplan!$I$2:$I$201,Zahlungsplan!$H$2:$H$201,$A126,Zahlungsplan!$I$2:$I$201,"&gt;0"))</f>
        <v/>
      </c>
      <c r="C126" s="26">
        <f>IF($A126="","",-SUMIFS(Zahlungsplan!$I$2:$I$201,Zahlungsplan!$H$2:$H$201,$A126,Zahlungsplan!$I$2:$I$201,"&lt;0"))</f>
        <v/>
      </c>
      <c r="D126" s="26">
        <f>IF(A126="","",B126-C126)</f>
        <v/>
      </c>
      <c r="E126" s="26">
        <f>IF(A126="","",Einstellungen!$B$4+SUM($D$9:D126))</f>
        <v/>
      </c>
      <c r="F126" s="26">
        <f>IF(E126="","",E126-Einstellungen!$B$5)</f>
        <v/>
      </c>
      <c r="G126" s="27">
        <f>IF(E126="","",IF(E126&lt;0,"Negativ",IF(E126&lt;Einstellungen!$B$5,"Unter Warnschwelle","Ausreichend")))</f>
        <v/>
      </c>
      <c r="H126" s="25">
        <f>IF(OR(A126="",E126&gt;=Einstellungen!$B$5),"",A126)</f>
        <v/>
      </c>
      <c r="I126" s="26">
        <f>IF(A126="","",Einstellungen!$B$5)</f>
        <v/>
      </c>
    </row>
    <row r="127">
      <c r="A127" s="22">
        <f>IF(OR(Einstellungen!$B$6="",ROW()-8&gt;Einstellungen!$B$6),"",Einstellungen!$B$2+ROW()-9)</f>
        <v/>
      </c>
      <c r="B127" s="23">
        <f>IF($A127="","",SUMIFS(Zahlungsplan!$I$2:$I$201,Zahlungsplan!$H$2:$H$201,$A127,Zahlungsplan!$I$2:$I$201,"&gt;0"))</f>
        <v/>
      </c>
      <c r="C127" s="23">
        <f>IF($A127="","",-SUMIFS(Zahlungsplan!$I$2:$I$201,Zahlungsplan!$H$2:$H$201,$A127,Zahlungsplan!$I$2:$I$201,"&lt;0"))</f>
        <v/>
      </c>
      <c r="D127" s="23">
        <f>IF(A127="","",B127-C127)</f>
        <v/>
      </c>
      <c r="E127" s="23">
        <f>IF(A127="","",Einstellungen!$B$4+SUM($D$9:D127))</f>
        <v/>
      </c>
      <c r="F127" s="23">
        <f>IF(E127="","",E127-Einstellungen!$B$5)</f>
        <v/>
      </c>
      <c r="G127" s="24">
        <f>IF(E127="","",IF(E127&lt;0,"Negativ",IF(E127&lt;Einstellungen!$B$5,"Unter Warnschwelle","Ausreichend")))</f>
        <v/>
      </c>
      <c r="H127" s="22">
        <f>IF(OR(A127="",E127&gt;=Einstellungen!$B$5),"",A127)</f>
        <v/>
      </c>
      <c r="I127" s="23">
        <f>IF(A127="","",Einstellungen!$B$5)</f>
        <v/>
      </c>
    </row>
    <row r="128">
      <c r="A128" s="25">
        <f>IF(OR(Einstellungen!$B$6="",ROW()-8&gt;Einstellungen!$B$6),"",Einstellungen!$B$2+ROW()-9)</f>
        <v/>
      </c>
      <c r="B128" s="26">
        <f>IF($A128="","",SUMIFS(Zahlungsplan!$I$2:$I$201,Zahlungsplan!$H$2:$H$201,$A128,Zahlungsplan!$I$2:$I$201,"&gt;0"))</f>
        <v/>
      </c>
      <c r="C128" s="26">
        <f>IF($A128="","",-SUMIFS(Zahlungsplan!$I$2:$I$201,Zahlungsplan!$H$2:$H$201,$A128,Zahlungsplan!$I$2:$I$201,"&lt;0"))</f>
        <v/>
      </c>
      <c r="D128" s="26">
        <f>IF(A128="","",B128-C128)</f>
        <v/>
      </c>
      <c r="E128" s="26">
        <f>IF(A128="","",Einstellungen!$B$4+SUM($D$9:D128))</f>
        <v/>
      </c>
      <c r="F128" s="26">
        <f>IF(E128="","",E128-Einstellungen!$B$5)</f>
        <v/>
      </c>
      <c r="G128" s="27">
        <f>IF(E128="","",IF(E128&lt;0,"Negativ",IF(E128&lt;Einstellungen!$B$5,"Unter Warnschwelle","Ausreichend")))</f>
        <v/>
      </c>
      <c r="H128" s="25">
        <f>IF(OR(A128="",E128&gt;=Einstellungen!$B$5),"",A128)</f>
        <v/>
      </c>
      <c r="I128" s="26">
        <f>IF(A128="","",Einstellungen!$B$5)</f>
        <v/>
      </c>
    </row>
    <row r="129">
      <c r="A129" s="22">
        <f>IF(OR(Einstellungen!$B$6="",ROW()-8&gt;Einstellungen!$B$6),"",Einstellungen!$B$2+ROW()-9)</f>
        <v/>
      </c>
      <c r="B129" s="23">
        <f>IF($A129="","",SUMIFS(Zahlungsplan!$I$2:$I$201,Zahlungsplan!$H$2:$H$201,$A129,Zahlungsplan!$I$2:$I$201,"&gt;0"))</f>
        <v/>
      </c>
      <c r="C129" s="23">
        <f>IF($A129="","",-SUMIFS(Zahlungsplan!$I$2:$I$201,Zahlungsplan!$H$2:$H$201,$A129,Zahlungsplan!$I$2:$I$201,"&lt;0"))</f>
        <v/>
      </c>
      <c r="D129" s="23">
        <f>IF(A129="","",B129-C129)</f>
        <v/>
      </c>
      <c r="E129" s="23">
        <f>IF(A129="","",Einstellungen!$B$4+SUM($D$9:D129))</f>
        <v/>
      </c>
      <c r="F129" s="23">
        <f>IF(E129="","",E129-Einstellungen!$B$5)</f>
        <v/>
      </c>
      <c r="G129" s="24">
        <f>IF(E129="","",IF(E129&lt;0,"Negativ",IF(E129&lt;Einstellungen!$B$5,"Unter Warnschwelle","Ausreichend")))</f>
        <v/>
      </c>
      <c r="H129" s="22">
        <f>IF(OR(A129="",E129&gt;=Einstellungen!$B$5),"",A129)</f>
        <v/>
      </c>
      <c r="I129" s="23">
        <f>IF(A129="","",Einstellungen!$B$5)</f>
        <v/>
      </c>
    </row>
    <row r="130">
      <c r="A130" s="25">
        <f>IF(OR(Einstellungen!$B$6="",ROW()-8&gt;Einstellungen!$B$6),"",Einstellungen!$B$2+ROW()-9)</f>
        <v/>
      </c>
      <c r="B130" s="26">
        <f>IF($A130="","",SUMIFS(Zahlungsplan!$I$2:$I$201,Zahlungsplan!$H$2:$H$201,$A130,Zahlungsplan!$I$2:$I$201,"&gt;0"))</f>
        <v/>
      </c>
      <c r="C130" s="26">
        <f>IF($A130="","",-SUMIFS(Zahlungsplan!$I$2:$I$201,Zahlungsplan!$H$2:$H$201,$A130,Zahlungsplan!$I$2:$I$201,"&lt;0"))</f>
        <v/>
      </c>
      <c r="D130" s="26">
        <f>IF(A130="","",B130-C130)</f>
        <v/>
      </c>
      <c r="E130" s="26">
        <f>IF(A130="","",Einstellungen!$B$4+SUM($D$9:D130))</f>
        <v/>
      </c>
      <c r="F130" s="26">
        <f>IF(E130="","",E130-Einstellungen!$B$5)</f>
        <v/>
      </c>
      <c r="G130" s="27">
        <f>IF(E130="","",IF(E130&lt;0,"Negativ",IF(E130&lt;Einstellungen!$B$5,"Unter Warnschwelle","Ausreichend")))</f>
        <v/>
      </c>
      <c r="H130" s="25">
        <f>IF(OR(A130="",E130&gt;=Einstellungen!$B$5),"",A130)</f>
        <v/>
      </c>
      <c r="I130" s="26">
        <f>IF(A130="","",Einstellungen!$B$5)</f>
        <v/>
      </c>
    </row>
    <row r="131">
      <c r="A131" s="22">
        <f>IF(OR(Einstellungen!$B$6="",ROW()-8&gt;Einstellungen!$B$6),"",Einstellungen!$B$2+ROW()-9)</f>
        <v/>
      </c>
      <c r="B131" s="23">
        <f>IF($A131="","",SUMIFS(Zahlungsplan!$I$2:$I$201,Zahlungsplan!$H$2:$H$201,$A131,Zahlungsplan!$I$2:$I$201,"&gt;0"))</f>
        <v/>
      </c>
      <c r="C131" s="23">
        <f>IF($A131="","",-SUMIFS(Zahlungsplan!$I$2:$I$201,Zahlungsplan!$H$2:$H$201,$A131,Zahlungsplan!$I$2:$I$201,"&lt;0"))</f>
        <v/>
      </c>
      <c r="D131" s="23">
        <f>IF(A131="","",B131-C131)</f>
        <v/>
      </c>
      <c r="E131" s="23">
        <f>IF(A131="","",Einstellungen!$B$4+SUM($D$9:D131))</f>
        <v/>
      </c>
      <c r="F131" s="23">
        <f>IF(E131="","",E131-Einstellungen!$B$5)</f>
        <v/>
      </c>
      <c r="G131" s="24">
        <f>IF(E131="","",IF(E131&lt;0,"Negativ",IF(E131&lt;Einstellungen!$B$5,"Unter Warnschwelle","Ausreichend")))</f>
        <v/>
      </c>
      <c r="H131" s="22">
        <f>IF(OR(A131="",E131&gt;=Einstellungen!$B$5),"",A131)</f>
        <v/>
      </c>
      <c r="I131" s="23">
        <f>IF(A131="","",Einstellungen!$B$5)</f>
        <v/>
      </c>
    </row>
    <row r="132">
      <c r="A132" s="25">
        <f>IF(OR(Einstellungen!$B$6="",ROW()-8&gt;Einstellungen!$B$6),"",Einstellungen!$B$2+ROW()-9)</f>
        <v/>
      </c>
      <c r="B132" s="26">
        <f>IF($A132="","",SUMIFS(Zahlungsplan!$I$2:$I$201,Zahlungsplan!$H$2:$H$201,$A132,Zahlungsplan!$I$2:$I$201,"&gt;0"))</f>
        <v/>
      </c>
      <c r="C132" s="26">
        <f>IF($A132="","",-SUMIFS(Zahlungsplan!$I$2:$I$201,Zahlungsplan!$H$2:$H$201,$A132,Zahlungsplan!$I$2:$I$201,"&lt;0"))</f>
        <v/>
      </c>
      <c r="D132" s="26">
        <f>IF(A132="","",B132-C132)</f>
        <v/>
      </c>
      <c r="E132" s="26">
        <f>IF(A132="","",Einstellungen!$B$4+SUM($D$9:D132))</f>
        <v/>
      </c>
      <c r="F132" s="26">
        <f>IF(E132="","",E132-Einstellungen!$B$5)</f>
        <v/>
      </c>
      <c r="G132" s="27">
        <f>IF(E132="","",IF(E132&lt;0,"Negativ",IF(E132&lt;Einstellungen!$B$5,"Unter Warnschwelle","Ausreichend")))</f>
        <v/>
      </c>
      <c r="H132" s="25">
        <f>IF(OR(A132="",E132&gt;=Einstellungen!$B$5),"",A132)</f>
        <v/>
      </c>
      <c r="I132" s="26">
        <f>IF(A132="","",Einstellungen!$B$5)</f>
        <v/>
      </c>
    </row>
    <row r="133">
      <c r="A133" s="22">
        <f>IF(OR(Einstellungen!$B$6="",ROW()-8&gt;Einstellungen!$B$6),"",Einstellungen!$B$2+ROW()-9)</f>
        <v/>
      </c>
      <c r="B133" s="23">
        <f>IF($A133="","",SUMIFS(Zahlungsplan!$I$2:$I$201,Zahlungsplan!$H$2:$H$201,$A133,Zahlungsplan!$I$2:$I$201,"&gt;0"))</f>
        <v/>
      </c>
      <c r="C133" s="23">
        <f>IF($A133="","",-SUMIFS(Zahlungsplan!$I$2:$I$201,Zahlungsplan!$H$2:$H$201,$A133,Zahlungsplan!$I$2:$I$201,"&lt;0"))</f>
        <v/>
      </c>
      <c r="D133" s="23">
        <f>IF(A133="","",B133-C133)</f>
        <v/>
      </c>
      <c r="E133" s="23">
        <f>IF(A133="","",Einstellungen!$B$4+SUM($D$9:D133))</f>
        <v/>
      </c>
      <c r="F133" s="23">
        <f>IF(E133="","",E133-Einstellungen!$B$5)</f>
        <v/>
      </c>
      <c r="G133" s="24">
        <f>IF(E133="","",IF(E133&lt;0,"Negativ",IF(E133&lt;Einstellungen!$B$5,"Unter Warnschwelle","Ausreichend")))</f>
        <v/>
      </c>
      <c r="H133" s="22">
        <f>IF(OR(A133="",E133&gt;=Einstellungen!$B$5),"",A133)</f>
        <v/>
      </c>
      <c r="I133" s="23">
        <f>IF(A133="","",Einstellungen!$B$5)</f>
        <v/>
      </c>
    </row>
    <row r="134">
      <c r="A134" s="25">
        <f>IF(OR(Einstellungen!$B$6="",ROW()-8&gt;Einstellungen!$B$6),"",Einstellungen!$B$2+ROW()-9)</f>
        <v/>
      </c>
      <c r="B134" s="26">
        <f>IF($A134="","",SUMIFS(Zahlungsplan!$I$2:$I$201,Zahlungsplan!$H$2:$H$201,$A134,Zahlungsplan!$I$2:$I$201,"&gt;0"))</f>
        <v/>
      </c>
      <c r="C134" s="26">
        <f>IF($A134="","",-SUMIFS(Zahlungsplan!$I$2:$I$201,Zahlungsplan!$H$2:$H$201,$A134,Zahlungsplan!$I$2:$I$201,"&lt;0"))</f>
        <v/>
      </c>
      <c r="D134" s="26">
        <f>IF(A134="","",B134-C134)</f>
        <v/>
      </c>
      <c r="E134" s="26">
        <f>IF(A134="","",Einstellungen!$B$4+SUM($D$9:D134))</f>
        <v/>
      </c>
      <c r="F134" s="26">
        <f>IF(E134="","",E134-Einstellungen!$B$5)</f>
        <v/>
      </c>
      <c r="G134" s="27">
        <f>IF(E134="","",IF(E134&lt;0,"Negativ",IF(E134&lt;Einstellungen!$B$5,"Unter Warnschwelle","Ausreichend")))</f>
        <v/>
      </c>
      <c r="H134" s="25">
        <f>IF(OR(A134="",E134&gt;=Einstellungen!$B$5),"",A134)</f>
        <v/>
      </c>
      <c r="I134" s="26">
        <f>IF(A134="","",Einstellungen!$B$5)</f>
        <v/>
      </c>
    </row>
    <row r="135">
      <c r="A135" s="22">
        <f>IF(OR(Einstellungen!$B$6="",ROW()-8&gt;Einstellungen!$B$6),"",Einstellungen!$B$2+ROW()-9)</f>
        <v/>
      </c>
      <c r="B135" s="23">
        <f>IF($A135="","",SUMIFS(Zahlungsplan!$I$2:$I$201,Zahlungsplan!$H$2:$H$201,$A135,Zahlungsplan!$I$2:$I$201,"&gt;0"))</f>
        <v/>
      </c>
      <c r="C135" s="23">
        <f>IF($A135="","",-SUMIFS(Zahlungsplan!$I$2:$I$201,Zahlungsplan!$H$2:$H$201,$A135,Zahlungsplan!$I$2:$I$201,"&lt;0"))</f>
        <v/>
      </c>
      <c r="D135" s="23">
        <f>IF(A135="","",B135-C135)</f>
        <v/>
      </c>
      <c r="E135" s="23">
        <f>IF(A135="","",Einstellungen!$B$4+SUM($D$9:D135))</f>
        <v/>
      </c>
      <c r="F135" s="23">
        <f>IF(E135="","",E135-Einstellungen!$B$5)</f>
        <v/>
      </c>
      <c r="G135" s="24">
        <f>IF(E135="","",IF(E135&lt;0,"Negativ",IF(E135&lt;Einstellungen!$B$5,"Unter Warnschwelle","Ausreichend")))</f>
        <v/>
      </c>
      <c r="H135" s="22">
        <f>IF(OR(A135="",E135&gt;=Einstellungen!$B$5),"",A135)</f>
        <v/>
      </c>
      <c r="I135" s="23">
        <f>IF(A135="","",Einstellungen!$B$5)</f>
        <v/>
      </c>
    </row>
    <row r="136">
      <c r="A136" s="25">
        <f>IF(OR(Einstellungen!$B$6="",ROW()-8&gt;Einstellungen!$B$6),"",Einstellungen!$B$2+ROW()-9)</f>
        <v/>
      </c>
      <c r="B136" s="26">
        <f>IF($A136="","",SUMIFS(Zahlungsplan!$I$2:$I$201,Zahlungsplan!$H$2:$H$201,$A136,Zahlungsplan!$I$2:$I$201,"&gt;0"))</f>
        <v/>
      </c>
      <c r="C136" s="26">
        <f>IF($A136="","",-SUMIFS(Zahlungsplan!$I$2:$I$201,Zahlungsplan!$H$2:$H$201,$A136,Zahlungsplan!$I$2:$I$201,"&lt;0"))</f>
        <v/>
      </c>
      <c r="D136" s="26">
        <f>IF(A136="","",B136-C136)</f>
        <v/>
      </c>
      <c r="E136" s="26">
        <f>IF(A136="","",Einstellungen!$B$4+SUM($D$9:D136))</f>
        <v/>
      </c>
      <c r="F136" s="26">
        <f>IF(E136="","",E136-Einstellungen!$B$5)</f>
        <v/>
      </c>
      <c r="G136" s="27">
        <f>IF(E136="","",IF(E136&lt;0,"Negativ",IF(E136&lt;Einstellungen!$B$5,"Unter Warnschwelle","Ausreichend")))</f>
        <v/>
      </c>
      <c r="H136" s="25">
        <f>IF(OR(A136="",E136&gt;=Einstellungen!$B$5),"",A136)</f>
        <v/>
      </c>
      <c r="I136" s="26">
        <f>IF(A136="","",Einstellungen!$B$5)</f>
        <v/>
      </c>
    </row>
    <row r="137">
      <c r="A137" s="22">
        <f>IF(OR(Einstellungen!$B$6="",ROW()-8&gt;Einstellungen!$B$6),"",Einstellungen!$B$2+ROW()-9)</f>
        <v/>
      </c>
      <c r="B137" s="23">
        <f>IF($A137="","",SUMIFS(Zahlungsplan!$I$2:$I$201,Zahlungsplan!$H$2:$H$201,$A137,Zahlungsplan!$I$2:$I$201,"&gt;0"))</f>
        <v/>
      </c>
      <c r="C137" s="23">
        <f>IF($A137="","",-SUMIFS(Zahlungsplan!$I$2:$I$201,Zahlungsplan!$H$2:$H$201,$A137,Zahlungsplan!$I$2:$I$201,"&lt;0"))</f>
        <v/>
      </c>
      <c r="D137" s="23">
        <f>IF(A137="","",B137-C137)</f>
        <v/>
      </c>
      <c r="E137" s="23">
        <f>IF(A137="","",Einstellungen!$B$4+SUM($D$9:D137))</f>
        <v/>
      </c>
      <c r="F137" s="23">
        <f>IF(E137="","",E137-Einstellungen!$B$5)</f>
        <v/>
      </c>
      <c r="G137" s="24">
        <f>IF(E137="","",IF(E137&lt;0,"Negativ",IF(E137&lt;Einstellungen!$B$5,"Unter Warnschwelle","Ausreichend")))</f>
        <v/>
      </c>
      <c r="H137" s="22">
        <f>IF(OR(A137="",E137&gt;=Einstellungen!$B$5),"",A137)</f>
        <v/>
      </c>
      <c r="I137" s="23">
        <f>IF(A137="","",Einstellungen!$B$5)</f>
        <v/>
      </c>
    </row>
    <row r="138">
      <c r="A138" s="25">
        <f>IF(OR(Einstellungen!$B$6="",ROW()-8&gt;Einstellungen!$B$6),"",Einstellungen!$B$2+ROW()-9)</f>
        <v/>
      </c>
      <c r="B138" s="26">
        <f>IF($A138="","",SUMIFS(Zahlungsplan!$I$2:$I$201,Zahlungsplan!$H$2:$H$201,$A138,Zahlungsplan!$I$2:$I$201,"&gt;0"))</f>
        <v/>
      </c>
      <c r="C138" s="26">
        <f>IF($A138="","",-SUMIFS(Zahlungsplan!$I$2:$I$201,Zahlungsplan!$H$2:$H$201,$A138,Zahlungsplan!$I$2:$I$201,"&lt;0"))</f>
        <v/>
      </c>
      <c r="D138" s="26">
        <f>IF(A138="","",B138-C138)</f>
        <v/>
      </c>
      <c r="E138" s="26">
        <f>IF(A138="","",Einstellungen!$B$4+SUM($D$9:D138))</f>
        <v/>
      </c>
      <c r="F138" s="26">
        <f>IF(E138="","",E138-Einstellungen!$B$5)</f>
        <v/>
      </c>
      <c r="G138" s="27">
        <f>IF(E138="","",IF(E138&lt;0,"Negativ",IF(E138&lt;Einstellungen!$B$5,"Unter Warnschwelle","Ausreichend")))</f>
        <v/>
      </c>
      <c r="H138" s="25">
        <f>IF(OR(A138="",E138&gt;=Einstellungen!$B$5),"",A138)</f>
        <v/>
      </c>
      <c r="I138" s="26">
        <f>IF(A138="","",Einstellungen!$B$5)</f>
        <v/>
      </c>
    </row>
    <row r="139">
      <c r="A139" s="22">
        <f>IF(OR(Einstellungen!$B$6="",ROW()-8&gt;Einstellungen!$B$6),"",Einstellungen!$B$2+ROW()-9)</f>
        <v/>
      </c>
      <c r="B139" s="23">
        <f>IF($A139="","",SUMIFS(Zahlungsplan!$I$2:$I$201,Zahlungsplan!$H$2:$H$201,$A139,Zahlungsplan!$I$2:$I$201,"&gt;0"))</f>
        <v/>
      </c>
      <c r="C139" s="23">
        <f>IF($A139="","",-SUMIFS(Zahlungsplan!$I$2:$I$201,Zahlungsplan!$H$2:$H$201,$A139,Zahlungsplan!$I$2:$I$201,"&lt;0"))</f>
        <v/>
      </c>
      <c r="D139" s="23">
        <f>IF(A139="","",B139-C139)</f>
        <v/>
      </c>
      <c r="E139" s="23">
        <f>IF(A139="","",Einstellungen!$B$4+SUM($D$9:D139))</f>
        <v/>
      </c>
      <c r="F139" s="23">
        <f>IF(E139="","",E139-Einstellungen!$B$5)</f>
        <v/>
      </c>
      <c r="G139" s="24">
        <f>IF(E139="","",IF(E139&lt;0,"Negativ",IF(E139&lt;Einstellungen!$B$5,"Unter Warnschwelle","Ausreichend")))</f>
        <v/>
      </c>
      <c r="H139" s="22">
        <f>IF(OR(A139="",E139&gt;=Einstellungen!$B$5),"",A139)</f>
        <v/>
      </c>
      <c r="I139" s="23">
        <f>IF(A139="","",Einstellungen!$B$5)</f>
        <v/>
      </c>
    </row>
    <row r="140">
      <c r="A140" s="25">
        <f>IF(OR(Einstellungen!$B$6="",ROW()-8&gt;Einstellungen!$B$6),"",Einstellungen!$B$2+ROW()-9)</f>
        <v/>
      </c>
      <c r="B140" s="26">
        <f>IF($A140="","",SUMIFS(Zahlungsplan!$I$2:$I$201,Zahlungsplan!$H$2:$H$201,$A140,Zahlungsplan!$I$2:$I$201,"&gt;0"))</f>
        <v/>
      </c>
      <c r="C140" s="26">
        <f>IF($A140="","",-SUMIFS(Zahlungsplan!$I$2:$I$201,Zahlungsplan!$H$2:$H$201,$A140,Zahlungsplan!$I$2:$I$201,"&lt;0"))</f>
        <v/>
      </c>
      <c r="D140" s="26">
        <f>IF(A140="","",B140-C140)</f>
        <v/>
      </c>
      <c r="E140" s="26">
        <f>IF(A140="","",Einstellungen!$B$4+SUM($D$9:D140))</f>
        <v/>
      </c>
      <c r="F140" s="26">
        <f>IF(E140="","",E140-Einstellungen!$B$5)</f>
        <v/>
      </c>
      <c r="G140" s="27">
        <f>IF(E140="","",IF(E140&lt;0,"Negativ",IF(E140&lt;Einstellungen!$B$5,"Unter Warnschwelle","Ausreichend")))</f>
        <v/>
      </c>
      <c r="H140" s="25">
        <f>IF(OR(A140="",E140&gt;=Einstellungen!$B$5),"",A140)</f>
        <v/>
      </c>
      <c r="I140" s="26">
        <f>IF(A140="","",Einstellungen!$B$5)</f>
        <v/>
      </c>
    </row>
    <row r="141">
      <c r="A141" s="22">
        <f>IF(OR(Einstellungen!$B$6="",ROW()-8&gt;Einstellungen!$B$6),"",Einstellungen!$B$2+ROW()-9)</f>
        <v/>
      </c>
      <c r="B141" s="23">
        <f>IF($A141="","",SUMIFS(Zahlungsplan!$I$2:$I$201,Zahlungsplan!$H$2:$H$201,$A141,Zahlungsplan!$I$2:$I$201,"&gt;0"))</f>
        <v/>
      </c>
      <c r="C141" s="23">
        <f>IF($A141="","",-SUMIFS(Zahlungsplan!$I$2:$I$201,Zahlungsplan!$H$2:$H$201,$A141,Zahlungsplan!$I$2:$I$201,"&lt;0"))</f>
        <v/>
      </c>
      <c r="D141" s="23">
        <f>IF(A141="","",B141-C141)</f>
        <v/>
      </c>
      <c r="E141" s="23">
        <f>IF(A141="","",Einstellungen!$B$4+SUM($D$9:D141))</f>
        <v/>
      </c>
      <c r="F141" s="23">
        <f>IF(E141="","",E141-Einstellungen!$B$5)</f>
        <v/>
      </c>
      <c r="G141" s="24">
        <f>IF(E141="","",IF(E141&lt;0,"Negativ",IF(E141&lt;Einstellungen!$B$5,"Unter Warnschwelle","Ausreichend")))</f>
        <v/>
      </c>
      <c r="H141" s="22">
        <f>IF(OR(A141="",E141&gt;=Einstellungen!$B$5),"",A141)</f>
        <v/>
      </c>
      <c r="I141" s="23">
        <f>IF(A141="","",Einstellungen!$B$5)</f>
        <v/>
      </c>
    </row>
    <row r="142">
      <c r="A142" s="25">
        <f>IF(OR(Einstellungen!$B$6="",ROW()-8&gt;Einstellungen!$B$6),"",Einstellungen!$B$2+ROW()-9)</f>
        <v/>
      </c>
      <c r="B142" s="26">
        <f>IF($A142="","",SUMIFS(Zahlungsplan!$I$2:$I$201,Zahlungsplan!$H$2:$H$201,$A142,Zahlungsplan!$I$2:$I$201,"&gt;0"))</f>
        <v/>
      </c>
      <c r="C142" s="26">
        <f>IF($A142="","",-SUMIFS(Zahlungsplan!$I$2:$I$201,Zahlungsplan!$H$2:$H$201,$A142,Zahlungsplan!$I$2:$I$201,"&lt;0"))</f>
        <v/>
      </c>
      <c r="D142" s="26">
        <f>IF(A142="","",B142-C142)</f>
        <v/>
      </c>
      <c r="E142" s="26">
        <f>IF(A142="","",Einstellungen!$B$4+SUM($D$9:D142))</f>
        <v/>
      </c>
      <c r="F142" s="26">
        <f>IF(E142="","",E142-Einstellungen!$B$5)</f>
        <v/>
      </c>
      <c r="G142" s="27">
        <f>IF(E142="","",IF(E142&lt;0,"Negativ",IF(E142&lt;Einstellungen!$B$5,"Unter Warnschwelle","Ausreichend")))</f>
        <v/>
      </c>
      <c r="H142" s="25">
        <f>IF(OR(A142="",E142&gt;=Einstellungen!$B$5),"",A142)</f>
        <v/>
      </c>
      <c r="I142" s="26">
        <f>IF(A142="","",Einstellungen!$B$5)</f>
        <v/>
      </c>
    </row>
    <row r="143">
      <c r="A143" s="22">
        <f>IF(OR(Einstellungen!$B$6="",ROW()-8&gt;Einstellungen!$B$6),"",Einstellungen!$B$2+ROW()-9)</f>
        <v/>
      </c>
      <c r="B143" s="23">
        <f>IF($A143="","",SUMIFS(Zahlungsplan!$I$2:$I$201,Zahlungsplan!$H$2:$H$201,$A143,Zahlungsplan!$I$2:$I$201,"&gt;0"))</f>
        <v/>
      </c>
      <c r="C143" s="23">
        <f>IF($A143="","",-SUMIFS(Zahlungsplan!$I$2:$I$201,Zahlungsplan!$H$2:$H$201,$A143,Zahlungsplan!$I$2:$I$201,"&lt;0"))</f>
        <v/>
      </c>
      <c r="D143" s="23">
        <f>IF(A143="","",B143-C143)</f>
        <v/>
      </c>
      <c r="E143" s="23">
        <f>IF(A143="","",Einstellungen!$B$4+SUM($D$9:D143))</f>
        <v/>
      </c>
      <c r="F143" s="23">
        <f>IF(E143="","",E143-Einstellungen!$B$5)</f>
        <v/>
      </c>
      <c r="G143" s="24">
        <f>IF(E143="","",IF(E143&lt;0,"Negativ",IF(E143&lt;Einstellungen!$B$5,"Unter Warnschwelle","Ausreichend")))</f>
        <v/>
      </c>
      <c r="H143" s="22">
        <f>IF(OR(A143="",E143&gt;=Einstellungen!$B$5),"",A143)</f>
        <v/>
      </c>
      <c r="I143" s="23">
        <f>IF(A143="","",Einstellungen!$B$5)</f>
        <v/>
      </c>
    </row>
    <row r="144">
      <c r="A144" s="25">
        <f>IF(OR(Einstellungen!$B$6="",ROW()-8&gt;Einstellungen!$B$6),"",Einstellungen!$B$2+ROW()-9)</f>
        <v/>
      </c>
      <c r="B144" s="26">
        <f>IF($A144="","",SUMIFS(Zahlungsplan!$I$2:$I$201,Zahlungsplan!$H$2:$H$201,$A144,Zahlungsplan!$I$2:$I$201,"&gt;0"))</f>
        <v/>
      </c>
      <c r="C144" s="26">
        <f>IF($A144="","",-SUMIFS(Zahlungsplan!$I$2:$I$201,Zahlungsplan!$H$2:$H$201,$A144,Zahlungsplan!$I$2:$I$201,"&lt;0"))</f>
        <v/>
      </c>
      <c r="D144" s="26">
        <f>IF(A144="","",B144-C144)</f>
        <v/>
      </c>
      <c r="E144" s="26">
        <f>IF(A144="","",Einstellungen!$B$4+SUM($D$9:D144))</f>
        <v/>
      </c>
      <c r="F144" s="26">
        <f>IF(E144="","",E144-Einstellungen!$B$5)</f>
        <v/>
      </c>
      <c r="G144" s="27">
        <f>IF(E144="","",IF(E144&lt;0,"Negativ",IF(E144&lt;Einstellungen!$B$5,"Unter Warnschwelle","Ausreichend")))</f>
        <v/>
      </c>
      <c r="H144" s="25">
        <f>IF(OR(A144="",E144&gt;=Einstellungen!$B$5),"",A144)</f>
        <v/>
      </c>
      <c r="I144" s="26">
        <f>IF(A144="","",Einstellungen!$B$5)</f>
        <v/>
      </c>
    </row>
    <row r="145">
      <c r="A145" s="22">
        <f>IF(OR(Einstellungen!$B$6="",ROW()-8&gt;Einstellungen!$B$6),"",Einstellungen!$B$2+ROW()-9)</f>
        <v/>
      </c>
      <c r="B145" s="23">
        <f>IF($A145="","",SUMIFS(Zahlungsplan!$I$2:$I$201,Zahlungsplan!$H$2:$H$201,$A145,Zahlungsplan!$I$2:$I$201,"&gt;0"))</f>
        <v/>
      </c>
      <c r="C145" s="23">
        <f>IF($A145="","",-SUMIFS(Zahlungsplan!$I$2:$I$201,Zahlungsplan!$H$2:$H$201,$A145,Zahlungsplan!$I$2:$I$201,"&lt;0"))</f>
        <v/>
      </c>
      <c r="D145" s="23">
        <f>IF(A145="","",B145-C145)</f>
        <v/>
      </c>
      <c r="E145" s="23">
        <f>IF(A145="","",Einstellungen!$B$4+SUM($D$9:D145))</f>
        <v/>
      </c>
      <c r="F145" s="23">
        <f>IF(E145="","",E145-Einstellungen!$B$5)</f>
        <v/>
      </c>
      <c r="G145" s="24">
        <f>IF(E145="","",IF(E145&lt;0,"Negativ",IF(E145&lt;Einstellungen!$B$5,"Unter Warnschwelle","Ausreichend")))</f>
        <v/>
      </c>
      <c r="H145" s="22">
        <f>IF(OR(A145="",E145&gt;=Einstellungen!$B$5),"",A145)</f>
        <v/>
      </c>
      <c r="I145" s="23">
        <f>IF(A145="","",Einstellungen!$B$5)</f>
        <v/>
      </c>
    </row>
    <row r="146">
      <c r="A146" s="25">
        <f>IF(OR(Einstellungen!$B$6="",ROW()-8&gt;Einstellungen!$B$6),"",Einstellungen!$B$2+ROW()-9)</f>
        <v/>
      </c>
      <c r="B146" s="26">
        <f>IF($A146="","",SUMIFS(Zahlungsplan!$I$2:$I$201,Zahlungsplan!$H$2:$H$201,$A146,Zahlungsplan!$I$2:$I$201,"&gt;0"))</f>
        <v/>
      </c>
      <c r="C146" s="26">
        <f>IF($A146="","",-SUMIFS(Zahlungsplan!$I$2:$I$201,Zahlungsplan!$H$2:$H$201,$A146,Zahlungsplan!$I$2:$I$201,"&lt;0"))</f>
        <v/>
      </c>
      <c r="D146" s="26">
        <f>IF(A146="","",B146-C146)</f>
        <v/>
      </c>
      <c r="E146" s="26">
        <f>IF(A146="","",Einstellungen!$B$4+SUM($D$9:D146))</f>
        <v/>
      </c>
      <c r="F146" s="26">
        <f>IF(E146="","",E146-Einstellungen!$B$5)</f>
        <v/>
      </c>
      <c r="G146" s="27">
        <f>IF(E146="","",IF(E146&lt;0,"Negativ",IF(E146&lt;Einstellungen!$B$5,"Unter Warnschwelle","Ausreichend")))</f>
        <v/>
      </c>
      <c r="H146" s="25">
        <f>IF(OR(A146="",E146&gt;=Einstellungen!$B$5),"",A146)</f>
        <v/>
      </c>
      <c r="I146" s="26">
        <f>IF(A146="","",Einstellungen!$B$5)</f>
        <v/>
      </c>
    </row>
    <row r="147">
      <c r="A147" s="22">
        <f>IF(OR(Einstellungen!$B$6="",ROW()-8&gt;Einstellungen!$B$6),"",Einstellungen!$B$2+ROW()-9)</f>
        <v/>
      </c>
      <c r="B147" s="23">
        <f>IF($A147="","",SUMIFS(Zahlungsplan!$I$2:$I$201,Zahlungsplan!$H$2:$H$201,$A147,Zahlungsplan!$I$2:$I$201,"&gt;0"))</f>
        <v/>
      </c>
      <c r="C147" s="23">
        <f>IF($A147="","",-SUMIFS(Zahlungsplan!$I$2:$I$201,Zahlungsplan!$H$2:$H$201,$A147,Zahlungsplan!$I$2:$I$201,"&lt;0"))</f>
        <v/>
      </c>
      <c r="D147" s="23">
        <f>IF(A147="","",B147-C147)</f>
        <v/>
      </c>
      <c r="E147" s="23">
        <f>IF(A147="","",Einstellungen!$B$4+SUM($D$9:D147))</f>
        <v/>
      </c>
      <c r="F147" s="23">
        <f>IF(E147="","",E147-Einstellungen!$B$5)</f>
        <v/>
      </c>
      <c r="G147" s="24">
        <f>IF(E147="","",IF(E147&lt;0,"Negativ",IF(E147&lt;Einstellungen!$B$5,"Unter Warnschwelle","Ausreichend")))</f>
        <v/>
      </c>
      <c r="H147" s="22">
        <f>IF(OR(A147="",E147&gt;=Einstellungen!$B$5),"",A147)</f>
        <v/>
      </c>
      <c r="I147" s="23">
        <f>IF(A147="","",Einstellungen!$B$5)</f>
        <v/>
      </c>
    </row>
    <row r="148">
      <c r="A148" s="25">
        <f>IF(OR(Einstellungen!$B$6="",ROW()-8&gt;Einstellungen!$B$6),"",Einstellungen!$B$2+ROW()-9)</f>
        <v/>
      </c>
      <c r="B148" s="26">
        <f>IF($A148="","",SUMIFS(Zahlungsplan!$I$2:$I$201,Zahlungsplan!$H$2:$H$201,$A148,Zahlungsplan!$I$2:$I$201,"&gt;0"))</f>
        <v/>
      </c>
      <c r="C148" s="26">
        <f>IF($A148="","",-SUMIFS(Zahlungsplan!$I$2:$I$201,Zahlungsplan!$H$2:$H$201,$A148,Zahlungsplan!$I$2:$I$201,"&lt;0"))</f>
        <v/>
      </c>
      <c r="D148" s="26">
        <f>IF(A148="","",B148-C148)</f>
        <v/>
      </c>
      <c r="E148" s="26">
        <f>IF(A148="","",Einstellungen!$B$4+SUM($D$9:D148))</f>
        <v/>
      </c>
      <c r="F148" s="26">
        <f>IF(E148="","",E148-Einstellungen!$B$5)</f>
        <v/>
      </c>
      <c r="G148" s="27">
        <f>IF(E148="","",IF(E148&lt;0,"Negativ",IF(E148&lt;Einstellungen!$B$5,"Unter Warnschwelle","Ausreichend")))</f>
        <v/>
      </c>
      <c r="H148" s="25">
        <f>IF(OR(A148="",E148&gt;=Einstellungen!$B$5),"",A148)</f>
        <v/>
      </c>
      <c r="I148" s="26">
        <f>IF(A148="","",Einstellungen!$B$5)</f>
        <v/>
      </c>
    </row>
    <row r="149">
      <c r="A149" s="22">
        <f>IF(OR(Einstellungen!$B$6="",ROW()-8&gt;Einstellungen!$B$6),"",Einstellungen!$B$2+ROW()-9)</f>
        <v/>
      </c>
      <c r="B149" s="23">
        <f>IF($A149="","",SUMIFS(Zahlungsplan!$I$2:$I$201,Zahlungsplan!$H$2:$H$201,$A149,Zahlungsplan!$I$2:$I$201,"&gt;0"))</f>
        <v/>
      </c>
      <c r="C149" s="23">
        <f>IF($A149="","",-SUMIFS(Zahlungsplan!$I$2:$I$201,Zahlungsplan!$H$2:$H$201,$A149,Zahlungsplan!$I$2:$I$201,"&lt;0"))</f>
        <v/>
      </c>
      <c r="D149" s="23">
        <f>IF(A149="","",B149-C149)</f>
        <v/>
      </c>
      <c r="E149" s="23">
        <f>IF(A149="","",Einstellungen!$B$4+SUM($D$9:D149))</f>
        <v/>
      </c>
      <c r="F149" s="23">
        <f>IF(E149="","",E149-Einstellungen!$B$5)</f>
        <v/>
      </c>
      <c r="G149" s="24">
        <f>IF(E149="","",IF(E149&lt;0,"Negativ",IF(E149&lt;Einstellungen!$B$5,"Unter Warnschwelle","Ausreichend")))</f>
        <v/>
      </c>
      <c r="H149" s="22">
        <f>IF(OR(A149="",E149&gt;=Einstellungen!$B$5),"",A149)</f>
        <v/>
      </c>
      <c r="I149" s="23">
        <f>IF(A149="","",Einstellungen!$B$5)</f>
        <v/>
      </c>
    </row>
    <row r="150">
      <c r="A150" s="25">
        <f>IF(OR(Einstellungen!$B$6="",ROW()-8&gt;Einstellungen!$B$6),"",Einstellungen!$B$2+ROW()-9)</f>
        <v/>
      </c>
      <c r="B150" s="26">
        <f>IF($A150="","",SUMIFS(Zahlungsplan!$I$2:$I$201,Zahlungsplan!$H$2:$H$201,$A150,Zahlungsplan!$I$2:$I$201,"&gt;0"))</f>
        <v/>
      </c>
      <c r="C150" s="26">
        <f>IF($A150="","",-SUMIFS(Zahlungsplan!$I$2:$I$201,Zahlungsplan!$H$2:$H$201,$A150,Zahlungsplan!$I$2:$I$201,"&lt;0"))</f>
        <v/>
      </c>
      <c r="D150" s="26">
        <f>IF(A150="","",B150-C150)</f>
        <v/>
      </c>
      <c r="E150" s="26">
        <f>IF(A150="","",Einstellungen!$B$4+SUM($D$9:D150))</f>
        <v/>
      </c>
      <c r="F150" s="26">
        <f>IF(E150="","",E150-Einstellungen!$B$5)</f>
        <v/>
      </c>
      <c r="G150" s="27">
        <f>IF(E150="","",IF(E150&lt;0,"Negativ",IF(E150&lt;Einstellungen!$B$5,"Unter Warnschwelle","Ausreichend")))</f>
        <v/>
      </c>
      <c r="H150" s="25">
        <f>IF(OR(A150="",E150&gt;=Einstellungen!$B$5),"",A150)</f>
        <v/>
      </c>
      <c r="I150" s="26">
        <f>IF(A150="","",Einstellungen!$B$5)</f>
        <v/>
      </c>
    </row>
    <row r="151">
      <c r="A151" s="22">
        <f>IF(OR(Einstellungen!$B$6="",ROW()-8&gt;Einstellungen!$B$6),"",Einstellungen!$B$2+ROW()-9)</f>
        <v/>
      </c>
      <c r="B151" s="23">
        <f>IF($A151="","",SUMIFS(Zahlungsplan!$I$2:$I$201,Zahlungsplan!$H$2:$H$201,$A151,Zahlungsplan!$I$2:$I$201,"&gt;0"))</f>
        <v/>
      </c>
      <c r="C151" s="23">
        <f>IF($A151="","",-SUMIFS(Zahlungsplan!$I$2:$I$201,Zahlungsplan!$H$2:$H$201,$A151,Zahlungsplan!$I$2:$I$201,"&lt;0"))</f>
        <v/>
      </c>
      <c r="D151" s="23">
        <f>IF(A151="","",B151-C151)</f>
        <v/>
      </c>
      <c r="E151" s="23">
        <f>IF(A151="","",Einstellungen!$B$4+SUM($D$9:D151))</f>
        <v/>
      </c>
      <c r="F151" s="23">
        <f>IF(E151="","",E151-Einstellungen!$B$5)</f>
        <v/>
      </c>
      <c r="G151" s="24">
        <f>IF(E151="","",IF(E151&lt;0,"Negativ",IF(E151&lt;Einstellungen!$B$5,"Unter Warnschwelle","Ausreichend")))</f>
        <v/>
      </c>
      <c r="H151" s="22">
        <f>IF(OR(A151="",E151&gt;=Einstellungen!$B$5),"",A151)</f>
        <v/>
      </c>
      <c r="I151" s="23">
        <f>IF(A151="","",Einstellungen!$B$5)</f>
        <v/>
      </c>
    </row>
    <row r="152">
      <c r="A152" s="25">
        <f>IF(OR(Einstellungen!$B$6="",ROW()-8&gt;Einstellungen!$B$6),"",Einstellungen!$B$2+ROW()-9)</f>
        <v/>
      </c>
      <c r="B152" s="26">
        <f>IF($A152="","",SUMIFS(Zahlungsplan!$I$2:$I$201,Zahlungsplan!$H$2:$H$201,$A152,Zahlungsplan!$I$2:$I$201,"&gt;0"))</f>
        <v/>
      </c>
      <c r="C152" s="26">
        <f>IF($A152="","",-SUMIFS(Zahlungsplan!$I$2:$I$201,Zahlungsplan!$H$2:$H$201,$A152,Zahlungsplan!$I$2:$I$201,"&lt;0"))</f>
        <v/>
      </c>
      <c r="D152" s="26">
        <f>IF(A152="","",B152-C152)</f>
        <v/>
      </c>
      <c r="E152" s="26">
        <f>IF(A152="","",Einstellungen!$B$4+SUM($D$9:D152))</f>
        <v/>
      </c>
      <c r="F152" s="26">
        <f>IF(E152="","",E152-Einstellungen!$B$5)</f>
        <v/>
      </c>
      <c r="G152" s="27">
        <f>IF(E152="","",IF(E152&lt;0,"Negativ",IF(E152&lt;Einstellungen!$B$5,"Unter Warnschwelle","Ausreichend")))</f>
        <v/>
      </c>
      <c r="H152" s="25">
        <f>IF(OR(A152="",E152&gt;=Einstellungen!$B$5),"",A152)</f>
        <v/>
      </c>
      <c r="I152" s="26">
        <f>IF(A152="","",Einstellungen!$B$5)</f>
        <v/>
      </c>
    </row>
    <row r="153">
      <c r="A153" s="22">
        <f>IF(OR(Einstellungen!$B$6="",ROW()-8&gt;Einstellungen!$B$6),"",Einstellungen!$B$2+ROW()-9)</f>
        <v/>
      </c>
      <c r="B153" s="23">
        <f>IF($A153="","",SUMIFS(Zahlungsplan!$I$2:$I$201,Zahlungsplan!$H$2:$H$201,$A153,Zahlungsplan!$I$2:$I$201,"&gt;0"))</f>
        <v/>
      </c>
      <c r="C153" s="23">
        <f>IF($A153="","",-SUMIFS(Zahlungsplan!$I$2:$I$201,Zahlungsplan!$H$2:$H$201,$A153,Zahlungsplan!$I$2:$I$201,"&lt;0"))</f>
        <v/>
      </c>
      <c r="D153" s="23">
        <f>IF(A153="","",B153-C153)</f>
        <v/>
      </c>
      <c r="E153" s="23">
        <f>IF(A153="","",Einstellungen!$B$4+SUM($D$9:D153))</f>
        <v/>
      </c>
      <c r="F153" s="23">
        <f>IF(E153="","",E153-Einstellungen!$B$5)</f>
        <v/>
      </c>
      <c r="G153" s="24">
        <f>IF(E153="","",IF(E153&lt;0,"Negativ",IF(E153&lt;Einstellungen!$B$5,"Unter Warnschwelle","Ausreichend")))</f>
        <v/>
      </c>
      <c r="H153" s="22">
        <f>IF(OR(A153="",E153&gt;=Einstellungen!$B$5),"",A153)</f>
        <v/>
      </c>
      <c r="I153" s="23">
        <f>IF(A153="","",Einstellungen!$B$5)</f>
        <v/>
      </c>
    </row>
    <row r="154">
      <c r="A154" s="25">
        <f>IF(OR(Einstellungen!$B$6="",ROW()-8&gt;Einstellungen!$B$6),"",Einstellungen!$B$2+ROW()-9)</f>
        <v/>
      </c>
      <c r="B154" s="26">
        <f>IF($A154="","",SUMIFS(Zahlungsplan!$I$2:$I$201,Zahlungsplan!$H$2:$H$201,$A154,Zahlungsplan!$I$2:$I$201,"&gt;0"))</f>
        <v/>
      </c>
      <c r="C154" s="26">
        <f>IF($A154="","",-SUMIFS(Zahlungsplan!$I$2:$I$201,Zahlungsplan!$H$2:$H$201,$A154,Zahlungsplan!$I$2:$I$201,"&lt;0"))</f>
        <v/>
      </c>
      <c r="D154" s="26">
        <f>IF(A154="","",B154-C154)</f>
        <v/>
      </c>
      <c r="E154" s="26">
        <f>IF(A154="","",Einstellungen!$B$4+SUM($D$9:D154))</f>
        <v/>
      </c>
      <c r="F154" s="26">
        <f>IF(E154="","",E154-Einstellungen!$B$5)</f>
        <v/>
      </c>
      <c r="G154" s="27">
        <f>IF(E154="","",IF(E154&lt;0,"Negativ",IF(E154&lt;Einstellungen!$B$5,"Unter Warnschwelle","Ausreichend")))</f>
        <v/>
      </c>
      <c r="H154" s="25">
        <f>IF(OR(A154="",E154&gt;=Einstellungen!$B$5),"",A154)</f>
        <v/>
      </c>
      <c r="I154" s="26">
        <f>IF(A154="","",Einstellungen!$B$5)</f>
        <v/>
      </c>
    </row>
    <row r="155">
      <c r="A155" s="22">
        <f>IF(OR(Einstellungen!$B$6="",ROW()-8&gt;Einstellungen!$B$6),"",Einstellungen!$B$2+ROW()-9)</f>
        <v/>
      </c>
      <c r="B155" s="23">
        <f>IF($A155="","",SUMIFS(Zahlungsplan!$I$2:$I$201,Zahlungsplan!$H$2:$H$201,$A155,Zahlungsplan!$I$2:$I$201,"&gt;0"))</f>
        <v/>
      </c>
      <c r="C155" s="23">
        <f>IF($A155="","",-SUMIFS(Zahlungsplan!$I$2:$I$201,Zahlungsplan!$H$2:$H$201,$A155,Zahlungsplan!$I$2:$I$201,"&lt;0"))</f>
        <v/>
      </c>
      <c r="D155" s="23">
        <f>IF(A155="","",B155-C155)</f>
        <v/>
      </c>
      <c r="E155" s="23">
        <f>IF(A155="","",Einstellungen!$B$4+SUM($D$9:D155))</f>
        <v/>
      </c>
      <c r="F155" s="23">
        <f>IF(E155="","",E155-Einstellungen!$B$5)</f>
        <v/>
      </c>
      <c r="G155" s="24">
        <f>IF(E155="","",IF(E155&lt;0,"Negativ",IF(E155&lt;Einstellungen!$B$5,"Unter Warnschwelle","Ausreichend")))</f>
        <v/>
      </c>
      <c r="H155" s="22">
        <f>IF(OR(A155="",E155&gt;=Einstellungen!$B$5),"",A155)</f>
        <v/>
      </c>
      <c r="I155" s="23">
        <f>IF(A155="","",Einstellungen!$B$5)</f>
        <v/>
      </c>
    </row>
    <row r="156">
      <c r="A156" s="25">
        <f>IF(OR(Einstellungen!$B$6="",ROW()-8&gt;Einstellungen!$B$6),"",Einstellungen!$B$2+ROW()-9)</f>
        <v/>
      </c>
      <c r="B156" s="26">
        <f>IF($A156="","",SUMIFS(Zahlungsplan!$I$2:$I$201,Zahlungsplan!$H$2:$H$201,$A156,Zahlungsplan!$I$2:$I$201,"&gt;0"))</f>
        <v/>
      </c>
      <c r="C156" s="26">
        <f>IF($A156="","",-SUMIFS(Zahlungsplan!$I$2:$I$201,Zahlungsplan!$H$2:$H$201,$A156,Zahlungsplan!$I$2:$I$201,"&lt;0"))</f>
        <v/>
      </c>
      <c r="D156" s="26">
        <f>IF(A156="","",B156-C156)</f>
        <v/>
      </c>
      <c r="E156" s="26">
        <f>IF(A156="","",Einstellungen!$B$4+SUM($D$9:D156))</f>
        <v/>
      </c>
      <c r="F156" s="26">
        <f>IF(E156="","",E156-Einstellungen!$B$5)</f>
        <v/>
      </c>
      <c r="G156" s="27">
        <f>IF(E156="","",IF(E156&lt;0,"Negativ",IF(E156&lt;Einstellungen!$B$5,"Unter Warnschwelle","Ausreichend")))</f>
        <v/>
      </c>
      <c r="H156" s="25">
        <f>IF(OR(A156="",E156&gt;=Einstellungen!$B$5),"",A156)</f>
        <v/>
      </c>
      <c r="I156" s="26">
        <f>IF(A156="","",Einstellungen!$B$5)</f>
        <v/>
      </c>
    </row>
    <row r="157">
      <c r="A157" s="22">
        <f>IF(OR(Einstellungen!$B$6="",ROW()-8&gt;Einstellungen!$B$6),"",Einstellungen!$B$2+ROW()-9)</f>
        <v/>
      </c>
      <c r="B157" s="23">
        <f>IF($A157="","",SUMIFS(Zahlungsplan!$I$2:$I$201,Zahlungsplan!$H$2:$H$201,$A157,Zahlungsplan!$I$2:$I$201,"&gt;0"))</f>
        <v/>
      </c>
      <c r="C157" s="23">
        <f>IF($A157="","",-SUMIFS(Zahlungsplan!$I$2:$I$201,Zahlungsplan!$H$2:$H$201,$A157,Zahlungsplan!$I$2:$I$201,"&lt;0"))</f>
        <v/>
      </c>
      <c r="D157" s="23">
        <f>IF(A157="","",B157-C157)</f>
        <v/>
      </c>
      <c r="E157" s="23">
        <f>IF(A157="","",Einstellungen!$B$4+SUM($D$9:D157))</f>
        <v/>
      </c>
      <c r="F157" s="23">
        <f>IF(E157="","",E157-Einstellungen!$B$5)</f>
        <v/>
      </c>
      <c r="G157" s="24">
        <f>IF(E157="","",IF(E157&lt;0,"Negativ",IF(E157&lt;Einstellungen!$B$5,"Unter Warnschwelle","Ausreichend")))</f>
        <v/>
      </c>
      <c r="H157" s="22">
        <f>IF(OR(A157="",E157&gt;=Einstellungen!$B$5),"",A157)</f>
        <v/>
      </c>
      <c r="I157" s="23">
        <f>IF(A157="","",Einstellungen!$B$5)</f>
        <v/>
      </c>
    </row>
    <row r="158">
      <c r="A158" s="25">
        <f>IF(OR(Einstellungen!$B$6="",ROW()-8&gt;Einstellungen!$B$6),"",Einstellungen!$B$2+ROW()-9)</f>
        <v/>
      </c>
      <c r="B158" s="26">
        <f>IF($A158="","",SUMIFS(Zahlungsplan!$I$2:$I$201,Zahlungsplan!$H$2:$H$201,$A158,Zahlungsplan!$I$2:$I$201,"&gt;0"))</f>
        <v/>
      </c>
      <c r="C158" s="26">
        <f>IF($A158="","",-SUMIFS(Zahlungsplan!$I$2:$I$201,Zahlungsplan!$H$2:$H$201,$A158,Zahlungsplan!$I$2:$I$201,"&lt;0"))</f>
        <v/>
      </c>
      <c r="D158" s="26">
        <f>IF(A158="","",B158-C158)</f>
        <v/>
      </c>
      <c r="E158" s="26">
        <f>IF(A158="","",Einstellungen!$B$4+SUM($D$9:D158))</f>
        <v/>
      </c>
      <c r="F158" s="26">
        <f>IF(E158="","",E158-Einstellungen!$B$5)</f>
        <v/>
      </c>
      <c r="G158" s="27">
        <f>IF(E158="","",IF(E158&lt;0,"Negativ",IF(E158&lt;Einstellungen!$B$5,"Unter Warnschwelle","Ausreichend")))</f>
        <v/>
      </c>
      <c r="H158" s="25">
        <f>IF(OR(A158="",E158&gt;=Einstellungen!$B$5),"",A158)</f>
        <v/>
      </c>
      <c r="I158" s="26">
        <f>IF(A158="","",Einstellungen!$B$5)</f>
        <v/>
      </c>
    </row>
    <row r="159">
      <c r="A159" s="22">
        <f>IF(OR(Einstellungen!$B$6="",ROW()-8&gt;Einstellungen!$B$6),"",Einstellungen!$B$2+ROW()-9)</f>
        <v/>
      </c>
      <c r="B159" s="23">
        <f>IF($A159="","",SUMIFS(Zahlungsplan!$I$2:$I$201,Zahlungsplan!$H$2:$H$201,$A159,Zahlungsplan!$I$2:$I$201,"&gt;0"))</f>
        <v/>
      </c>
      <c r="C159" s="23">
        <f>IF($A159="","",-SUMIFS(Zahlungsplan!$I$2:$I$201,Zahlungsplan!$H$2:$H$201,$A159,Zahlungsplan!$I$2:$I$201,"&lt;0"))</f>
        <v/>
      </c>
      <c r="D159" s="23">
        <f>IF(A159="","",B159-C159)</f>
        <v/>
      </c>
      <c r="E159" s="23">
        <f>IF(A159="","",Einstellungen!$B$4+SUM($D$9:D159))</f>
        <v/>
      </c>
      <c r="F159" s="23">
        <f>IF(E159="","",E159-Einstellungen!$B$5)</f>
        <v/>
      </c>
      <c r="G159" s="24">
        <f>IF(E159="","",IF(E159&lt;0,"Negativ",IF(E159&lt;Einstellungen!$B$5,"Unter Warnschwelle","Ausreichend")))</f>
        <v/>
      </c>
      <c r="H159" s="22">
        <f>IF(OR(A159="",E159&gt;=Einstellungen!$B$5),"",A159)</f>
        <v/>
      </c>
      <c r="I159" s="23">
        <f>IF(A159="","",Einstellungen!$B$5)</f>
        <v/>
      </c>
    </row>
    <row r="160">
      <c r="A160" s="25">
        <f>IF(OR(Einstellungen!$B$6="",ROW()-8&gt;Einstellungen!$B$6),"",Einstellungen!$B$2+ROW()-9)</f>
        <v/>
      </c>
      <c r="B160" s="26">
        <f>IF($A160="","",SUMIFS(Zahlungsplan!$I$2:$I$201,Zahlungsplan!$H$2:$H$201,$A160,Zahlungsplan!$I$2:$I$201,"&gt;0"))</f>
        <v/>
      </c>
      <c r="C160" s="26">
        <f>IF($A160="","",-SUMIFS(Zahlungsplan!$I$2:$I$201,Zahlungsplan!$H$2:$H$201,$A160,Zahlungsplan!$I$2:$I$201,"&lt;0"))</f>
        <v/>
      </c>
      <c r="D160" s="26">
        <f>IF(A160="","",B160-C160)</f>
        <v/>
      </c>
      <c r="E160" s="26">
        <f>IF(A160="","",Einstellungen!$B$4+SUM($D$9:D160))</f>
        <v/>
      </c>
      <c r="F160" s="26">
        <f>IF(E160="","",E160-Einstellungen!$B$5)</f>
        <v/>
      </c>
      <c r="G160" s="27">
        <f>IF(E160="","",IF(E160&lt;0,"Negativ",IF(E160&lt;Einstellungen!$B$5,"Unter Warnschwelle","Ausreichend")))</f>
        <v/>
      </c>
      <c r="H160" s="25">
        <f>IF(OR(A160="",E160&gt;=Einstellungen!$B$5),"",A160)</f>
        <v/>
      </c>
      <c r="I160" s="26">
        <f>IF(A160="","",Einstellungen!$B$5)</f>
        <v/>
      </c>
    </row>
    <row r="161">
      <c r="A161" s="22">
        <f>IF(OR(Einstellungen!$B$6="",ROW()-8&gt;Einstellungen!$B$6),"",Einstellungen!$B$2+ROW()-9)</f>
        <v/>
      </c>
      <c r="B161" s="23">
        <f>IF($A161="","",SUMIFS(Zahlungsplan!$I$2:$I$201,Zahlungsplan!$H$2:$H$201,$A161,Zahlungsplan!$I$2:$I$201,"&gt;0"))</f>
        <v/>
      </c>
      <c r="C161" s="23">
        <f>IF($A161="","",-SUMIFS(Zahlungsplan!$I$2:$I$201,Zahlungsplan!$H$2:$H$201,$A161,Zahlungsplan!$I$2:$I$201,"&lt;0"))</f>
        <v/>
      </c>
      <c r="D161" s="23">
        <f>IF(A161="","",B161-C161)</f>
        <v/>
      </c>
      <c r="E161" s="23">
        <f>IF(A161="","",Einstellungen!$B$4+SUM($D$9:D161))</f>
        <v/>
      </c>
      <c r="F161" s="23">
        <f>IF(E161="","",E161-Einstellungen!$B$5)</f>
        <v/>
      </c>
      <c r="G161" s="24">
        <f>IF(E161="","",IF(E161&lt;0,"Negativ",IF(E161&lt;Einstellungen!$B$5,"Unter Warnschwelle","Ausreichend")))</f>
        <v/>
      </c>
      <c r="H161" s="22">
        <f>IF(OR(A161="",E161&gt;=Einstellungen!$B$5),"",A161)</f>
        <v/>
      </c>
      <c r="I161" s="23">
        <f>IF(A161="","",Einstellungen!$B$5)</f>
        <v/>
      </c>
    </row>
    <row r="162">
      <c r="A162" s="25">
        <f>IF(OR(Einstellungen!$B$6="",ROW()-8&gt;Einstellungen!$B$6),"",Einstellungen!$B$2+ROW()-9)</f>
        <v/>
      </c>
      <c r="B162" s="26">
        <f>IF($A162="","",SUMIFS(Zahlungsplan!$I$2:$I$201,Zahlungsplan!$H$2:$H$201,$A162,Zahlungsplan!$I$2:$I$201,"&gt;0"))</f>
        <v/>
      </c>
      <c r="C162" s="26">
        <f>IF($A162="","",-SUMIFS(Zahlungsplan!$I$2:$I$201,Zahlungsplan!$H$2:$H$201,$A162,Zahlungsplan!$I$2:$I$201,"&lt;0"))</f>
        <v/>
      </c>
      <c r="D162" s="26">
        <f>IF(A162="","",B162-C162)</f>
        <v/>
      </c>
      <c r="E162" s="26">
        <f>IF(A162="","",Einstellungen!$B$4+SUM($D$9:D162))</f>
        <v/>
      </c>
      <c r="F162" s="26">
        <f>IF(E162="","",E162-Einstellungen!$B$5)</f>
        <v/>
      </c>
      <c r="G162" s="27">
        <f>IF(E162="","",IF(E162&lt;0,"Negativ",IF(E162&lt;Einstellungen!$B$5,"Unter Warnschwelle","Ausreichend")))</f>
        <v/>
      </c>
      <c r="H162" s="25">
        <f>IF(OR(A162="",E162&gt;=Einstellungen!$B$5),"",A162)</f>
        <v/>
      </c>
      <c r="I162" s="26">
        <f>IF(A162="","",Einstellungen!$B$5)</f>
        <v/>
      </c>
    </row>
    <row r="163">
      <c r="A163" s="22">
        <f>IF(OR(Einstellungen!$B$6="",ROW()-8&gt;Einstellungen!$B$6),"",Einstellungen!$B$2+ROW()-9)</f>
        <v/>
      </c>
      <c r="B163" s="23">
        <f>IF($A163="","",SUMIFS(Zahlungsplan!$I$2:$I$201,Zahlungsplan!$H$2:$H$201,$A163,Zahlungsplan!$I$2:$I$201,"&gt;0"))</f>
        <v/>
      </c>
      <c r="C163" s="23">
        <f>IF($A163="","",-SUMIFS(Zahlungsplan!$I$2:$I$201,Zahlungsplan!$H$2:$H$201,$A163,Zahlungsplan!$I$2:$I$201,"&lt;0"))</f>
        <v/>
      </c>
      <c r="D163" s="23">
        <f>IF(A163="","",B163-C163)</f>
        <v/>
      </c>
      <c r="E163" s="23">
        <f>IF(A163="","",Einstellungen!$B$4+SUM($D$9:D163))</f>
        <v/>
      </c>
      <c r="F163" s="23">
        <f>IF(E163="","",E163-Einstellungen!$B$5)</f>
        <v/>
      </c>
      <c r="G163" s="24">
        <f>IF(E163="","",IF(E163&lt;0,"Negativ",IF(E163&lt;Einstellungen!$B$5,"Unter Warnschwelle","Ausreichend")))</f>
        <v/>
      </c>
      <c r="H163" s="22">
        <f>IF(OR(A163="",E163&gt;=Einstellungen!$B$5),"",A163)</f>
        <v/>
      </c>
      <c r="I163" s="23">
        <f>IF(A163="","",Einstellungen!$B$5)</f>
        <v/>
      </c>
    </row>
    <row r="164">
      <c r="A164" s="25">
        <f>IF(OR(Einstellungen!$B$6="",ROW()-8&gt;Einstellungen!$B$6),"",Einstellungen!$B$2+ROW()-9)</f>
        <v/>
      </c>
      <c r="B164" s="26">
        <f>IF($A164="","",SUMIFS(Zahlungsplan!$I$2:$I$201,Zahlungsplan!$H$2:$H$201,$A164,Zahlungsplan!$I$2:$I$201,"&gt;0"))</f>
        <v/>
      </c>
      <c r="C164" s="26">
        <f>IF($A164="","",-SUMIFS(Zahlungsplan!$I$2:$I$201,Zahlungsplan!$H$2:$H$201,$A164,Zahlungsplan!$I$2:$I$201,"&lt;0"))</f>
        <v/>
      </c>
      <c r="D164" s="26">
        <f>IF(A164="","",B164-C164)</f>
        <v/>
      </c>
      <c r="E164" s="26">
        <f>IF(A164="","",Einstellungen!$B$4+SUM($D$9:D164))</f>
        <v/>
      </c>
      <c r="F164" s="26">
        <f>IF(E164="","",E164-Einstellungen!$B$5)</f>
        <v/>
      </c>
      <c r="G164" s="27">
        <f>IF(E164="","",IF(E164&lt;0,"Negativ",IF(E164&lt;Einstellungen!$B$5,"Unter Warnschwelle","Ausreichend")))</f>
        <v/>
      </c>
      <c r="H164" s="25">
        <f>IF(OR(A164="",E164&gt;=Einstellungen!$B$5),"",A164)</f>
        <v/>
      </c>
      <c r="I164" s="26">
        <f>IF(A164="","",Einstellungen!$B$5)</f>
        <v/>
      </c>
    </row>
    <row r="165">
      <c r="A165" s="22">
        <f>IF(OR(Einstellungen!$B$6="",ROW()-8&gt;Einstellungen!$B$6),"",Einstellungen!$B$2+ROW()-9)</f>
        <v/>
      </c>
      <c r="B165" s="23">
        <f>IF($A165="","",SUMIFS(Zahlungsplan!$I$2:$I$201,Zahlungsplan!$H$2:$H$201,$A165,Zahlungsplan!$I$2:$I$201,"&gt;0"))</f>
        <v/>
      </c>
      <c r="C165" s="23">
        <f>IF($A165="","",-SUMIFS(Zahlungsplan!$I$2:$I$201,Zahlungsplan!$H$2:$H$201,$A165,Zahlungsplan!$I$2:$I$201,"&lt;0"))</f>
        <v/>
      </c>
      <c r="D165" s="23">
        <f>IF(A165="","",B165-C165)</f>
        <v/>
      </c>
      <c r="E165" s="23">
        <f>IF(A165="","",Einstellungen!$B$4+SUM($D$9:D165))</f>
        <v/>
      </c>
      <c r="F165" s="23">
        <f>IF(E165="","",E165-Einstellungen!$B$5)</f>
        <v/>
      </c>
      <c r="G165" s="24">
        <f>IF(E165="","",IF(E165&lt;0,"Negativ",IF(E165&lt;Einstellungen!$B$5,"Unter Warnschwelle","Ausreichend")))</f>
        <v/>
      </c>
      <c r="H165" s="22">
        <f>IF(OR(A165="",E165&gt;=Einstellungen!$B$5),"",A165)</f>
        <v/>
      </c>
      <c r="I165" s="23">
        <f>IF(A165="","",Einstellungen!$B$5)</f>
        <v/>
      </c>
    </row>
    <row r="166">
      <c r="A166" s="25">
        <f>IF(OR(Einstellungen!$B$6="",ROW()-8&gt;Einstellungen!$B$6),"",Einstellungen!$B$2+ROW()-9)</f>
        <v/>
      </c>
      <c r="B166" s="26">
        <f>IF($A166="","",SUMIFS(Zahlungsplan!$I$2:$I$201,Zahlungsplan!$H$2:$H$201,$A166,Zahlungsplan!$I$2:$I$201,"&gt;0"))</f>
        <v/>
      </c>
      <c r="C166" s="26">
        <f>IF($A166="","",-SUMIFS(Zahlungsplan!$I$2:$I$201,Zahlungsplan!$H$2:$H$201,$A166,Zahlungsplan!$I$2:$I$201,"&lt;0"))</f>
        <v/>
      </c>
      <c r="D166" s="26">
        <f>IF(A166="","",B166-C166)</f>
        <v/>
      </c>
      <c r="E166" s="26">
        <f>IF(A166="","",Einstellungen!$B$4+SUM($D$9:D166))</f>
        <v/>
      </c>
      <c r="F166" s="26">
        <f>IF(E166="","",E166-Einstellungen!$B$5)</f>
        <v/>
      </c>
      <c r="G166" s="27">
        <f>IF(E166="","",IF(E166&lt;0,"Negativ",IF(E166&lt;Einstellungen!$B$5,"Unter Warnschwelle","Ausreichend")))</f>
        <v/>
      </c>
      <c r="H166" s="25">
        <f>IF(OR(A166="",E166&gt;=Einstellungen!$B$5),"",A166)</f>
        <v/>
      </c>
      <c r="I166" s="26">
        <f>IF(A166="","",Einstellungen!$B$5)</f>
        <v/>
      </c>
    </row>
    <row r="167">
      <c r="A167" s="22">
        <f>IF(OR(Einstellungen!$B$6="",ROW()-8&gt;Einstellungen!$B$6),"",Einstellungen!$B$2+ROW()-9)</f>
        <v/>
      </c>
      <c r="B167" s="23">
        <f>IF($A167="","",SUMIFS(Zahlungsplan!$I$2:$I$201,Zahlungsplan!$H$2:$H$201,$A167,Zahlungsplan!$I$2:$I$201,"&gt;0"))</f>
        <v/>
      </c>
      <c r="C167" s="23">
        <f>IF($A167="","",-SUMIFS(Zahlungsplan!$I$2:$I$201,Zahlungsplan!$H$2:$H$201,$A167,Zahlungsplan!$I$2:$I$201,"&lt;0"))</f>
        <v/>
      </c>
      <c r="D167" s="23">
        <f>IF(A167="","",B167-C167)</f>
        <v/>
      </c>
      <c r="E167" s="23">
        <f>IF(A167="","",Einstellungen!$B$4+SUM($D$9:D167))</f>
        <v/>
      </c>
      <c r="F167" s="23">
        <f>IF(E167="","",E167-Einstellungen!$B$5)</f>
        <v/>
      </c>
      <c r="G167" s="24">
        <f>IF(E167="","",IF(E167&lt;0,"Negativ",IF(E167&lt;Einstellungen!$B$5,"Unter Warnschwelle","Ausreichend")))</f>
        <v/>
      </c>
      <c r="H167" s="22">
        <f>IF(OR(A167="",E167&gt;=Einstellungen!$B$5),"",A167)</f>
        <v/>
      </c>
      <c r="I167" s="23">
        <f>IF(A167="","",Einstellungen!$B$5)</f>
        <v/>
      </c>
    </row>
    <row r="168">
      <c r="A168" s="25">
        <f>IF(OR(Einstellungen!$B$6="",ROW()-8&gt;Einstellungen!$B$6),"",Einstellungen!$B$2+ROW()-9)</f>
        <v/>
      </c>
      <c r="B168" s="26">
        <f>IF($A168="","",SUMIFS(Zahlungsplan!$I$2:$I$201,Zahlungsplan!$H$2:$H$201,$A168,Zahlungsplan!$I$2:$I$201,"&gt;0"))</f>
        <v/>
      </c>
      <c r="C168" s="26">
        <f>IF($A168="","",-SUMIFS(Zahlungsplan!$I$2:$I$201,Zahlungsplan!$H$2:$H$201,$A168,Zahlungsplan!$I$2:$I$201,"&lt;0"))</f>
        <v/>
      </c>
      <c r="D168" s="26">
        <f>IF(A168="","",B168-C168)</f>
        <v/>
      </c>
      <c r="E168" s="26">
        <f>IF(A168="","",Einstellungen!$B$4+SUM($D$9:D168))</f>
        <v/>
      </c>
      <c r="F168" s="26">
        <f>IF(E168="","",E168-Einstellungen!$B$5)</f>
        <v/>
      </c>
      <c r="G168" s="27">
        <f>IF(E168="","",IF(E168&lt;0,"Negativ",IF(E168&lt;Einstellungen!$B$5,"Unter Warnschwelle","Ausreichend")))</f>
        <v/>
      </c>
      <c r="H168" s="25">
        <f>IF(OR(A168="",E168&gt;=Einstellungen!$B$5),"",A168)</f>
        <v/>
      </c>
      <c r="I168" s="26">
        <f>IF(A168="","",Einstellungen!$B$5)</f>
        <v/>
      </c>
    </row>
    <row r="169">
      <c r="A169" s="22">
        <f>IF(OR(Einstellungen!$B$6="",ROW()-8&gt;Einstellungen!$B$6),"",Einstellungen!$B$2+ROW()-9)</f>
        <v/>
      </c>
      <c r="B169" s="23">
        <f>IF($A169="","",SUMIFS(Zahlungsplan!$I$2:$I$201,Zahlungsplan!$H$2:$H$201,$A169,Zahlungsplan!$I$2:$I$201,"&gt;0"))</f>
        <v/>
      </c>
      <c r="C169" s="23">
        <f>IF($A169="","",-SUMIFS(Zahlungsplan!$I$2:$I$201,Zahlungsplan!$H$2:$H$201,$A169,Zahlungsplan!$I$2:$I$201,"&lt;0"))</f>
        <v/>
      </c>
      <c r="D169" s="23">
        <f>IF(A169="","",B169-C169)</f>
        <v/>
      </c>
      <c r="E169" s="23">
        <f>IF(A169="","",Einstellungen!$B$4+SUM($D$9:D169))</f>
        <v/>
      </c>
      <c r="F169" s="23">
        <f>IF(E169="","",E169-Einstellungen!$B$5)</f>
        <v/>
      </c>
      <c r="G169" s="24">
        <f>IF(E169="","",IF(E169&lt;0,"Negativ",IF(E169&lt;Einstellungen!$B$5,"Unter Warnschwelle","Ausreichend")))</f>
        <v/>
      </c>
      <c r="H169" s="22">
        <f>IF(OR(A169="",E169&gt;=Einstellungen!$B$5),"",A169)</f>
        <v/>
      </c>
      <c r="I169" s="23">
        <f>IF(A169="","",Einstellungen!$B$5)</f>
        <v/>
      </c>
    </row>
    <row r="170">
      <c r="A170" s="25">
        <f>IF(OR(Einstellungen!$B$6="",ROW()-8&gt;Einstellungen!$B$6),"",Einstellungen!$B$2+ROW()-9)</f>
        <v/>
      </c>
      <c r="B170" s="26">
        <f>IF($A170="","",SUMIFS(Zahlungsplan!$I$2:$I$201,Zahlungsplan!$H$2:$H$201,$A170,Zahlungsplan!$I$2:$I$201,"&gt;0"))</f>
        <v/>
      </c>
      <c r="C170" s="26">
        <f>IF($A170="","",-SUMIFS(Zahlungsplan!$I$2:$I$201,Zahlungsplan!$H$2:$H$201,$A170,Zahlungsplan!$I$2:$I$201,"&lt;0"))</f>
        <v/>
      </c>
      <c r="D170" s="26">
        <f>IF(A170="","",B170-C170)</f>
        <v/>
      </c>
      <c r="E170" s="26">
        <f>IF(A170="","",Einstellungen!$B$4+SUM($D$9:D170))</f>
        <v/>
      </c>
      <c r="F170" s="26">
        <f>IF(E170="","",E170-Einstellungen!$B$5)</f>
        <v/>
      </c>
      <c r="G170" s="27">
        <f>IF(E170="","",IF(E170&lt;0,"Negativ",IF(E170&lt;Einstellungen!$B$5,"Unter Warnschwelle","Ausreichend")))</f>
        <v/>
      </c>
      <c r="H170" s="25">
        <f>IF(OR(A170="",E170&gt;=Einstellungen!$B$5),"",A170)</f>
        <v/>
      </c>
      <c r="I170" s="26">
        <f>IF(A170="","",Einstellungen!$B$5)</f>
        <v/>
      </c>
    </row>
    <row r="171">
      <c r="A171" s="22">
        <f>IF(OR(Einstellungen!$B$6="",ROW()-8&gt;Einstellungen!$B$6),"",Einstellungen!$B$2+ROW()-9)</f>
        <v/>
      </c>
      <c r="B171" s="23">
        <f>IF($A171="","",SUMIFS(Zahlungsplan!$I$2:$I$201,Zahlungsplan!$H$2:$H$201,$A171,Zahlungsplan!$I$2:$I$201,"&gt;0"))</f>
        <v/>
      </c>
      <c r="C171" s="23">
        <f>IF($A171="","",-SUMIFS(Zahlungsplan!$I$2:$I$201,Zahlungsplan!$H$2:$H$201,$A171,Zahlungsplan!$I$2:$I$201,"&lt;0"))</f>
        <v/>
      </c>
      <c r="D171" s="23">
        <f>IF(A171="","",B171-C171)</f>
        <v/>
      </c>
      <c r="E171" s="23">
        <f>IF(A171="","",Einstellungen!$B$4+SUM($D$9:D171))</f>
        <v/>
      </c>
      <c r="F171" s="23">
        <f>IF(E171="","",E171-Einstellungen!$B$5)</f>
        <v/>
      </c>
      <c r="G171" s="24">
        <f>IF(E171="","",IF(E171&lt;0,"Negativ",IF(E171&lt;Einstellungen!$B$5,"Unter Warnschwelle","Ausreichend")))</f>
        <v/>
      </c>
      <c r="H171" s="22">
        <f>IF(OR(A171="",E171&gt;=Einstellungen!$B$5),"",A171)</f>
        <v/>
      </c>
      <c r="I171" s="23">
        <f>IF(A171="","",Einstellungen!$B$5)</f>
        <v/>
      </c>
    </row>
    <row r="172">
      <c r="A172" s="25">
        <f>IF(OR(Einstellungen!$B$6="",ROW()-8&gt;Einstellungen!$B$6),"",Einstellungen!$B$2+ROW()-9)</f>
        <v/>
      </c>
      <c r="B172" s="26">
        <f>IF($A172="","",SUMIFS(Zahlungsplan!$I$2:$I$201,Zahlungsplan!$H$2:$H$201,$A172,Zahlungsplan!$I$2:$I$201,"&gt;0"))</f>
        <v/>
      </c>
      <c r="C172" s="26">
        <f>IF($A172="","",-SUMIFS(Zahlungsplan!$I$2:$I$201,Zahlungsplan!$H$2:$H$201,$A172,Zahlungsplan!$I$2:$I$201,"&lt;0"))</f>
        <v/>
      </c>
      <c r="D172" s="26">
        <f>IF(A172="","",B172-C172)</f>
        <v/>
      </c>
      <c r="E172" s="26">
        <f>IF(A172="","",Einstellungen!$B$4+SUM($D$9:D172))</f>
        <v/>
      </c>
      <c r="F172" s="26">
        <f>IF(E172="","",E172-Einstellungen!$B$5)</f>
        <v/>
      </c>
      <c r="G172" s="27">
        <f>IF(E172="","",IF(E172&lt;0,"Negativ",IF(E172&lt;Einstellungen!$B$5,"Unter Warnschwelle","Ausreichend")))</f>
        <v/>
      </c>
      <c r="H172" s="25">
        <f>IF(OR(A172="",E172&gt;=Einstellungen!$B$5),"",A172)</f>
        <v/>
      </c>
      <c r="I172" s="26">
        <f>IF(A172="","",Einstellungen!$B$5)</f>
        <v/>
      </c>
    </row>
    <row r="173">
      <c r="A173" s="22">
        <f>IF(OR(Einstellungen!$B$6="",ROW()-8&gt;Einstellungen!$B$6),"",Einstellungen!$B$2+ROW()-9)</f>
        <v/>
      </c>
      <c r="B173" s="23">
        <f>IF($A173="","",SUMIFS(Zahlungsplan!$I$2:$I$201,Zahlungsplan!$H$2:$H$201,$A173,Zahlungsplan!$I$2:$I$201,"&gt;0"))</f>
        <v/>
      </c>
      <c r="C173" s="23">
        <f>IF($A173="","",-SUMIFS(Zahlungsplan!$I$2:$I$201,Zahlungsplan!$H$2:$H$201,$A173,Zahlungsplan!$I$2:$I$201,"&lt;0"))</f>
        <v/>
      </c>
      <c r="D173" s="23">
        <f>IF(A173="","",B173-C173)</f>
        <v/>
      </c>
      <c r="E173" s="23">
        <f>IF(A173="","",Einstellungen!$B$4+SUM($D$9:D173))</f>
        <v/>
      </c>
      <c r="F173" s="23">
        <f>IF(E173="","",E173-Einstellungen!$B$5)</f>
        <v/>
      </c>
      <c r="G173" s="24">
        <f>IF(E173="","",IF(E173&lt;0,"Negativ",IF(E173&lt;Einstellungen!$B$5,"Unter Warnschwelle","Ausreichend")))</f>
        <v/>
      </c>
      <c r="H173" s="22">
        <f>IF(OR(A173="",E173&gt;=Einstellungen!$B$5),"",A173)</f>
        <v/>
      </c>
      <c r="I173" s="23">
        <f>IF(A173="","",Einstellungen!$B$5)</f>
        <v/>
      </c>
    </row>
    <row r="174">
      <c r="A174" s="25">
        <f>IF(OR(Einstellungen!$B$6="",ROW()-8&gt;Einstellungen!$B$6),"",Einstellungen!$B$2+ROW()-9)</f>
        <v/>
      </c>
      <c r="B174" s="26">
        <f>IF($A174="","",SUMIFS(Zahlungsplan!$I$2:$I$201,Zahlungsplan!$H$2:$H$201,$A174,Zahlungsplan!$I$2:$I$201,"&gt;0"))</f>
        <v/>
      </c>
      <c r="C174" s="26">
        <f>IF($A174="","",-SUMIFS(Zahlungsplan!$I$2:$I$201,Zahlungsplan!$H$2:$H$201,$A174,Zahlungsplan!$I$2:$I$201,"&lt;0"))</f>
        <v/>
      </c>
      <c r="D174" s="26">
        <f>IF(A174="","",B174-C174)</f>
        <v/>
      </c>
      <c r="E174" s="26">
        <f>IF(A174="","",Einstellungen!$B$4+SUM($D$9:D174))</f>
        <v/>
      </c>
      <c r="F174" s="26">
        <f>IF(E174="","",E174-Einstellungen!$B$5)</f>
        <v/>
      </c>
      <c r="G174" s="27">
        <f>IF(E174="","",IF(E174&lt;0,"Negativ",IF(E174&lt;Einstellungen!$B$5,"Unter Warnschwelle","Ausreichend")))</f>
        <v/>
      </c>
      <c r="H174" s="25">
        <f>IF(OR(A174="",E174&gt;=Einstellungen!$B$5),"",A174)</f>
        <v/>
      </c>
      <c r="I174" s="26">
        <f>IF(A174="","",Einstellungen!$B$5)</f>
        <v/>
      </c>
    </row>
    <row r="175">
      <c r="A175" s="22">
        <f>IF(OR(Einstellungen!$B$6="",ROW()-8&gt;Einstellungen!$B$6),"",Einstellungen!$B$2+ROW()-9)</f>
        <v/>
      </c>
      <c r="B175" s="23">
        <f>IF($A175="","",SUMIFS(Zahlungsplan!$I$2:$I$201,Zahlungsplan!$H$2:$H$201,$A175,Zahlungsplan!$I$2:$I$201,"&gt;0"))</f>
        <v/>
      </c>
      <c r="C175" s="23">
        <f>IF($A175="","",-SUMIFS(Zahlungsplan!$I$2:$I$201,Zahlungsplan!$H$2:$H$201,$A175,Zahlungsplan!$I$2:$I$201,"&lt;0"))</f>
        <v/>
      </c>
      <c r="D175" s="23">
        <f>IF(A175="","",B175-C175)</f>
        <v/>
      </c>
      <c r="E175" s="23">
        <f>IF(A175="","",Einstellungen!$B$4+SUM($D$9:D175))</f>
        <v/>
      </c>
      <c r="F175" s="23">
        <f>IF(E175="","",E175-Einstellungen!$B$5)</f>
        <v/>
      </c>
      <c r="G175" s="24">
        <f>IF(E175="","",IF(E175&lt;0,"Negativ",IF(E175&lt;Einstellungen!$B$5,"Unter Warnschwelle","Ausreichend")))</f>
        <v/>
      </c>
      <c r="H175" s="22">
        <f>IF(OR(A175="",E175&gt;=Einstellungen!$B$5),"",A175)</f>
        <v/>
      </c>
      <c r="I175" s="23">
        <f>IF(A175="","",Einstellungen!$B$5)</f>
        <v/>
      </c>
    </row>
    <row r="176">
      <c r="A176" s="25">
        <f>IF(OR(Einstellungen!$B$6="",ROW()-8&gt;Einstellungen!$B$6),"",Einstellungen!$B$2+ROW()-9)</f>
        <v/>
      </c>
      <c r="B176" s="26">
        <f>IF($A176="","",SUMIFS(Zahlungsplan!$I$2:$I$201,Zahlungsplan!$H$2:$H$201,$A176,Zahlungsplan!$I$2:$I$201,"&gt;0"))</f>
        <v/>
      </c>
      <c r="C176" s="26">
        <f>IF($A176="","",-SUMIFS(Zahlungsplan!$I$2:$I$201,Zahlungsplan!$H$2:$H$201,$A176,Zahlungsplan!$I$2:$I$201,"&lt;0"))</f>
        <v/>
      </c>
      <c r="D176" s="26">
        <f>IF(A176="","",B176-C176)</f>
        <v/>
      </c>
      <c r="E176" s="26">
        <f>IF(A176="","",Einstellungen!$B$4+SUM($D$9:D176))</f>
        <v/>
      </c>
      <c r="F176" s="26">
        <f>IF(E176="","",E176-Einstellungen!$B$5)</f>
        <v/>
      </c>
      <c r="G176" s="27">
        <f>IF(E176="","",IF(E176&lt;0,"Negativ",IF(E176&lt;Einstellungen!$B$5,"Unter Warnschwelle","Ausreichend")))</f>
        <v/>
      </c>
      <c r="H176" s="25">
        <f>IF(OR(A176="",E176&gt;=Einstellungen!$B$5),"",A176)</f>
        <v/>
      </c>
      <c r="I176" s="26">
        <f>IF(A176="","",Einstellungen!$B$5)</f>
        <v/>
      </c>
    </row>
    <row r="177">
      <c r="A177" s="22">
        <f>IF(OR(Einstellungen!$B$6="",ROW()-8&gt;Einstellungen!$B$6),"",Einstellungen!$B$2+ROW()-9)</f>
        <v/>
      </c>
      <c r="B177" s="23">
        <f>IF($A177="","",SUMIFS(Zahlungsplan!$I$2:$I$201,Zahlungsplan!$H$2:$H$201,$A177,Zahlungsplan!$I$2:$I$201,"&gt;0"))</f>
        <v/>
      </c>
      <c r="C177" s="23">
        <f>IF($A177="","",-SUMIFS(Zahlungsplan!$I$2:$I$201,Zahlungsplan!$H$2:$H$201,$A177,Zahlungsplan!$I$2:$I$201,"&lt;0"))</f>
        <v/>
      </c>
      <c r="D177" s="23">
        <f>IF(A177="","",B177-C177)</f>
        <v/>
      </c>
      <c r="E177" s="23">
        <f>IF(A177="","",Einstellungen!$B$4+SUM($D$9:D177))</f>
        <v/>
      </c>
      <c r="F177" s="23">
        <f>IF(E177="","",E177-Einstellungen!$B$5)</f>
        <v/>
      </c>
      <c r="G177" s="24">
        <f>IF(E177="","",IF(E177&lt;0,"Negativ",IF(E177&lt;Einstellungen!$B$5,"Unter Warnschwelle","Ausreichend")))</f>
        <v/>
      </c>
      <c r="H177" s="22">
        <f>IF(OR(A177="",E177&gt;=Einstellungen!$B$5),"",A177)</f>
        <v/>
      </c>
      <c r="I177" s="23">
        <f>IF(A177="","",Einstellungen!$B$5)</f>
        <v/>
      </c>
    </row>
    <row r="178">
      <c r="A178" s="25">
        <f>IF(OR(Einstellungen!$B$6="",ROW()-8&gt;Einstellungen!$B$6),"",Einstellungen!$B$2+ROW()-9)</f>
        <v/>
      </c>
      <c r="B178" s="26">
        <f>IF($A178="","",SUMIFS(Zahlungsplan!$I$2:$I$201,Zahlungsplan!$H$2:$H$201,$A178,Zahlungsplan!$I$2:$I$201,"&gt;0"))</f>
        <v/>
      </c>
      <c r="C178" s="26">
        <f>IF($A178="","",-SUMIFS(Zahlungsplan!$I$2:$I$201,Zahlungsplan!$H$2:$H$201,$A178,Zahlungsplan!$I$2:$I$201,"&lt;0"))</f>
        <v/>
      </c>
      <c r="D178" s="26">
        <f>IF(A178="","",B178-C178)</f>
        <v/>
      </c>
      <c r="E178" s="26">
        <f>IF(A178="","",Einstellungen!$B$4+SUM($D$9:D178))</f>
        <v/>
      </c>
      <c r="F178" s="26">
        <f>IF(E178="","",E178-Einstellungen!$B$5)</f>
        <v/>
      </c>
      <c r="G178" s="27">
        <f>IF(E178="","",IF(E178&lt;0,"Negativ",IF(E178&lt;Einstellungen!$B$5,"Unter Warnschwelle","Ausreichend")))</f>
        <v/>
      </c>
      <c r="H178" s="25">
        <f>IF(OR(A178="",E178&gt;=Einstellungen!$B$5),"",A178)</f>
        <v/>
      </c>
      <c r="I178" s="26">
        <f>IF(A178="","",Einstellungen!$B$5)</f>
        <v/>
      </c>
    </row>
    <row r="179">
      <c r="A179" s="22">
        <f>IF(OR(Einstellungen!$B$6="",ROW()-8&gt;Einstellungen!$B$6),"",Einstellungen!$B$2+ROW()-9)</f>
        <v/>
      </c>
      <c r="B179" s="23">
        <f>IF($A179="","",SUMIFS(Zahlungsplan!$I$2:$I$201,Zahlungsplan!$H$2:$H$201,$A179,Zahlungsplan!$I$2:$I$201,"&gt;0"))</f>
        <v/>
      </c>
      <c r="C179" s="23">
        <f>IF($A179="","",-SUMIFS(Zahlungsplan!$I$2:$I$201,Zahlungsplan!$H$2:$H$201,$A179,Zahlungsplan!$I$2:$I$201,"&lt;0"))</f>
        <v/>
      </c>
      <c r="D179" s="23">
        <f>IF(A179="","",B179-C179)</f>
        <v/>
      </c>
      <c r="E179" s="23">
        <f>IF(A179="","",Einstellungen!$B$4+SUM($D$9:D179))</f>
        <v/>
      </c>
      <c r="F179" s="23">
        <f>IF(E179="","",E179-Einstellungen!$B$5)</f>
        <v/>
      </c>
      <c r="G179" s="24">
        <f>IF(E179="","",IF(E179&lt;0,"Negativ",IF(E179&lt;Einstellungen!$B$5,"Unter Warnschwelle","Ausreichend")))</f>
        <v/>
      </c>
      <c r="H179" s="22">
        <f>IF(OR(A179="",E179&gt;=Einstellungen!$B$5),"",A179)</f>
        <v/>
      </c>
      <c r="I179" s="23">
        <f>IF(A179="","",Einstellungen!$B$5)</f>
        <v/>
      </c>
    </row>
    <row r="180">
      <c r="A180" s="25">
        <f>IF(OR(Einstellungen!$B$6="",ROW()-8&gt;Einstellungen!$B$6),"",Einstellungen!$B$2+ROW()-9)</f>
        <v/>
      </c>
      <c r="B180" s="26">
        <f>IF($A180="","",SUMIFS(Zahlungsplan!$I$2:$I$201,Zahlungsplan!$H$2:$H$201,$A180,Zahlungsplan!$I$2:$I$201,"&gt;0"))</f>
        <v/>
      </c>
      <c r="C180" s="26">
        <f>IF($A180="","",-SUMIFS(Zahlungsplan!$I$2:$I$201,Zahlungsplan!$H$2:$H$201,$A180,Zahlungsplan!$I$2:$I$201,"&lt;0"))</f>
        <v/>
      </c>
      <c r="D180" s="26">
        <f>IF(A180="","",B180-C180)</f>
        <v/>
      </c>
      <c r="E180" s="26">
        <f>IF(A180="","",Einstellungen!$B$4+SUM($D$9:D180))</f>
        <v/>
      </c>
      <c r="F180" s="26">
        <f>IF(E180="","",E180-Einstellungen!$B$5)</f>
        <v/>
      </c>
      <c r="G180" s="27">
        <f>IF(E180="","",IF(E180&lt;0,"Negativ",IF(E180&lt;Einstellungen!$B$5,"Unter Warnschwelle","Ausreichend")))</f>
        <v/>
      </c>
      <c r="H180" s="25">
        <f>IF(OR(A180="",E180&gt;=Einstellungen!$B$5),"",A180)</f>
        <v/>
      </c>
      <c r="I180" s="26">
        <f>IF(A180="","",Einstellungen!$B$5)</f>
        <v/>
      </c>
    </row>
    <row r="181">
      <c r="A181" s="22">
        <f>IF(OR(Einstellungen!$B$6="",ROW()-8&gt;Einstellungen!$B$6),"",Einstellungen!$B$2+ROW()-9)</f>
        <v/>
      </c>
      <c r="B181" s="23">
        <f>IF($A181="","",SUMIFS(Zahlungsplan!$I$2:$I$201,Zahlungsplan!$H$2:$H$201,$A181,Zahlungsplan!$I$2:$I$201,"&gt;0"))</f>
        <v/>
      </c>
      <c r="C181" s="23">
        <f>IF($A181="","",-SUMIFS(Zahlungsplan!$I$2:$I$201,Zahlungsplan!$H$2:$H$201,$A181,Zahlungsplan!$I$2:$I$201,"&lt;0"))</f>
        <v/>
      </c>
      <c r="D181" s="23">
        <f>IF(A181="","",B181-C181)</f>
        <v/>
      </c>
      <c r="E181" s="23">
        <f>IF(A181="","",Einstellungen!$B$4+SUM($D$9:D181))</f>
        <v/>
      </c>
      <c r="F181" s="23">
        <f>IF(E181="","",E181-Einstellungen!$B$5)</f>
        <v/>
      </c>
      <c r="G181" s="24">
        <f>IF(E181="","",IF(E181&lt;0,"Negativ",IF(E181&lt;Einstellungen!$B$5,"Unter Warnschwelle","Ausreichend")))</f>
        <v/>
      </c>
      <c r="H181" s="22">
        <f>IF(OR(A181="",E181&gt;=Einstellungen!$B$5),"",A181)</f>
        <v/>
      </c>
      <c r="I181" s="23">
        <f>IF(A181="","",Einstellungen!$B$5)</f>
        <v/>
      </c>
    </row>
    <row r="182">
      <c r="A182" s="25">
        <f>IF(OR(Einstellungen!$B$6="",ROW()-8&gt;Einstellungen!$B$6),"",Einstellungen!$B$2+ROW()-9)</f>
        <v/>
      </c>
      <c r="B182" s="26">
        <f>IF($A182="","",SUMIFS(Zahlungsplan!$I$2:$I$201,Zahlungsplan!$H$2:$H$201,$A182,Zahlungsplan!$I$2:$I$201,"&gt;0"))</f>
        <v/>
      </c>
      <c r="C182" s="26">
        <f>IF($A182="","",-SUMIFS(Zahlungsplan!$I$2:$I$201,Zahlungsplan!$H$2:$H$201,$A182,Zahlungsplan!$I$2:$I$201,"&lt;0"))</f>
        <v/>
      </c>
      <c r="D182" s="26">
        <f>IF(A182="","",B182-C182)</f>
        <v/>
      </c>
      <c r="E182" s="26">
        <f>IF(A182="","",Einstellungen!$B$4+SUM($D$9:D182))</f>
        <v/>
      </c>
      <c r="F182" s="26">
        <f>IF(E182="","",E182-Einstellungen!$B$5)</f>
        <v/>
      </c>
      <c r="G182" s="27">
        <f>IF(E182="","",IF(E182&lt;0,"Negativ",IF(E182&lt;Einstellungen!$B$5,"Unter Warnschwelle","Ausreichend")))</f>
        <v/>
      </c>
      <c r="H182" s="25">
        <f>IF(OR(A182="",E182&gt;=Einstellungen!$B$5),"",A182)</f>
        <v/>
      </c>
      <c r="I182" s="26">
        <f>IF(A182="","",Einstellungen!$B$5)</f>
        <v/>
      </c>
    </row>
    <row r="183">
      <c r="A183" s="22">
        <f>IF(OR(Einstellungen!$B$6="",ROW()-8&gt;Einstellungen!$B$6),"",Einstellungen!$B$2+ROW()-9)</f>
        <v/>
      </c>
      <c r="B183" s="23">
        <f>IF($A183="","",SUMIFS(Zahlungsplan!$I$2:$I$201,Zahlungsplan!$H$2:$H$201,$A183,Zahlungsplan!$I$2:$I$201,"&gt;0"))</f>
        <v/>
      </c>
      <c r="C183" s="23">
        <f>IF($A183="","",-SUMIFS(Zahlungsplan!$I$2:$I$201,Zahlungsplan!$H$2:$H$201,$A183,Zahlungsplan!$I$2:$I$201,"&lt;0"))</f>
        <v/>
      </c>
      <c r="D183" s="23">
        <f>IF(A183="","",B183-C183)</f>
        <v/>
      </c>
      <c r="E183" s="23">
        <f>IF(A183="","",Einstellungen!$B$4+SUM($D$9:D183))</f>
        <v/>
      </c>
      <c r="F183" s="23">
        <f>IF(E183="","",E183-Einstellungen!$B$5)</f>
        <v/>
      </c>
      <c r="G183" s="24">
        <f>IF(E183="","",IF(E183&lt;0,"Negativ",IF(E183&lt;Einstellungen!$B$5,"Unter Warnschwelle","Ausreichend")))</f>
        <v/>
      </c>
      <c r="H183" s="22">
        <f>IF(OR(A183="",E183&gt;=Einstellungen!$B$5),"",A183)</f>
        <v/>
      </c>
      <c r="I183" s="23">
        <f>IF(A183="","",Einstellungen!$B$5)</f>
        <v/>
      </c>
    </row>
    <row r="184">
      <c r="A184" s="25">
        <f>IF(OR(Einstellungen!$B$6="",ROW()-8&gt;Einstellungen!$B$6),"",Einstellungen!$B$2+ROW()-9)</f>
        <v/>
      </c>
      <c r="B184" s="26">
        <f>IF($A184="","",SUMIFS(Zahlungsplan!$I$2:$I$201,Zahlungsplan!$H$2:$H$201,$A184,Zahlungsplan!$I$2:$I$201,"&gt;0"))</f>
        <v/>
      </c>
      <c r="C184" s="26">
        <f>IF($A184="","",-SUMIFS(Zahlungsplan!$I$2:$I$201,Zahlungsplan!$H$2:$H$201,$A184,Zahlungsplan!$I$2:$I$201,"&lt;0"))</f>
        <v/>
      </c>
      <c r="D184" s="26">
        <f>IF(A184="","",B184-C184)</f>
        <v/>
      </c>
      <c r="E184" s="26">
        <f>IF(A184="","",Einstellungen!$B$4+SUM($D$9:D184))</f>
        <v/>
      </c>
      <c r="F184" s="26">
        <f>IF(E184="","",E184-Einstellungen!$B$5)</f>
        <v/>
      </c>
      <c r="G184" s="27">
        <f>IF(E184="","",IF(E184&lt;0,"Negativ",IF(E184&lt;Einstellungen!$B$5,"Unter Warnschwelle","Ausreichend")))</f>
        <v/>
      </c>
      <c r="H184" s="25">
        <f>IF(OR(A184="",E184&gt;=Einstellungen!$B$5),"",A184)</f>
        <v/>
      </c>
      <c r="I184" s="26">
        <f>IF(A184="","",Einstellungen!$B$5)</f>
        <v/>
      </c>
    </row>
    <row r="185">
      <c r="A185" s="22">
        <f>IF(OR(Einstellungen!$B$6="",ROW()-8&gt;Einstellungen!$B$6),"",Einstellungen!$B$2+ROW()-9)</f>
        <v/>
      </c>
      <c r="B185" s="23">
        <f>IF($A185="","",SUMIFS(Zahlungsplan!$I$2:$I$201,Zahlungsplan!$H$2:$H$201,$A185,Zahlungsplan!$I$2:$I$201,"&gt;0"))</f>
        <v/>
      </c>
      <c r="C185" s="23">
        <f>IF($A185="","",-SUMIFS(Zahlungsplan!$I$2:$I$201,Zahlungsplan!$H$2:$H$201,$A185,Zahlungsplan!$I$2:$I$201,"&lt;0"))</f>
        <v/>
      </c>
      <c r="D185" s="23">
        <f>IF(A185="","",B185-C185)</f>
        <v/>
      </c>
      <c r="E185" s="23">
        <f>IF(A185="","",Einstellungen!$B$4+SUM($D$9:D185))</f>
        <v/>
      </c>
      <c r="F185" s="23">
        <f>IF(E185="","",E185-Einstellungen!$B$5)</f>
        <v/>
      </c>
      <c r="G185" s="24">
        <f>IF(E185="","",IF(E185&lt;0,"Negativ",IF(E185&lt;Einstellungen!$B$5,"Unter Warnschwelle","Ausreichend")))</f>
        <v/>
      </c>
      <c r="H185" s="22">
        <f>IF(OR(A185="",E185&gt;=Einstellungen!$B$5),"",A185)</f>
        <v/>
      </c>
      <c r="I185" s="23">
        <f>IF(A185="","",Einstellungen!$B$5)</f>
        <v/>
      </c>
    </row>
    <row r="186">
      <c r="A186" s="25">
        <f>IF(OR(Einstellungen!$B$6="",ROW()-8&gt;Einstellungen!$B$6),"",Einstellungen!$B$2+ROW()-9)</f>
        <v/>
      </c>
      <c r="B186" s="26">
        <f>IF($A186="","",SUMIFS(Zahlungsplan!$I$2:$I$201,Zahlungsplan!$H$2:$H$201,$A186,Zahlungsplan!$I$2:$I$201,"&gt;0"))</f>
        <v/>
      </c>
      <c r="C186" s="26">
        <f>IF($A186="","",-SUMIFS(Zahlungsplan!$I$2:$I$201,Zahlungsplan!$H$2:$H$201,$A186,Zahlungsplan!$I$2:$I$201,"&lt;0"))</f>
        <v/>
      </c>
      <c r="D186" s="26">
        <f>IF(A186="","",B186-C186)</f>
        <v/>
      </c>
      <c r="E186" s="26">
        <f>IF(A186="","",Einstellungen!$B$4+SUM($D$9:D186))</f>
        <v/>
      </c>
      <c r="F186" s="26">
        <f>IF(E186="","",E186-Einstellungen!$B$5)</f>
        <v/>
      </c>
      <c r="G186" s="27">
        <f>IF(E186="","",IF(E186&lt;0,"Negativ",IF(E186&lt;Einstellungen!$B$5,"Unter Warnschwelle","Ausreichend")))</f>
        <v/>
      </c>
      <c r="H186" s="25">
        <f>IF(OR(A186="",E186&gt;=Einstellungen!$B$5),"",A186)</f>
        <v/>
      </c>
      <c r="I186" s="26">
        <f>IF(A186="","",Einstellungen!$B$5)</f>
        <v/>
      </c>
    </row>
    <row r="187">
      <c r="A187" s="22">
        <f>IF(OR(Einstellungen!$B$6="",ROW()-8&gt;Einstellungen!$B$6),"",Einstellungen!$B$2+ROW()-9)</f>
        <v/>
      </c>
      <c r="B187" s="23">
        <f>IF($A187="","",SUMIFS(Zahlungsplan!$I$2:$I$201,Zahlungsplan!$H$2:$H$201,$A187,Zahlungsplan!$I$2:$I$201,"&gt;0"))</f>
        <v/>
      </c>
      <c r="C187" s="23">
        <f>IF($A187="","",-SUMIFS(Zahlungsplan!$I$2:$I$201,Zahlungsplan!$H$2:$H$201,$A187,Zahlungsplan!$I$2:$I$201,"&lt;0"))</f>
        <v/>
      </c>
      <c r="D187" s="23">
        <f>IF(A187="","",B187-C187)</f>
        <v/>
      </c>
      <c r="E187" s="23">
        <f>IF(A187="","",Einstellungen!$B$4+SUM($D$9:D187))</f>
        <v/>
      </c>
      <c r="F187" s="23">
        <f>IF(E187="","",E187-Einstellungen!$B$5)</f>
        <v/>
      </c>
      <c r="G187" s="24">
        <f>IF(E187="","",IF(E187&lt;0,"Negativ",IF(E187&lt;Einstellungen!$B$5,"Unter Warnschwelle","Ausreichend")))</f>
        <v/>
      </c>
      <c r="H187" s="22">
        <f>IF(OR(A187="",E187&gt;=Einstellungen!$B$5),"",A187)</f>
        <v/>
      </c>
      <c r="I187" s="23">
        <f>IF(A187="","",Einstellungen!$B$5)</f>
        <v/>
      </c>
    </row>
    <row r="188">
      <c r="A188" s="25">
        <f>IF(OR(Einstellungen!$B$6="",ROW()-8&gt;Einstellungen!$B$6),"",Einstellungen!$B$2+ROW()-9)</f>
        <v/>
      </c>
      <c r="B188" s="26">
        <f>IF($A188="","",SUMIFS(Zahlungsplan!$I$2:$I$201,Zahlungsplan!$H$2:$H$201,$A188,Zahlungsplan!$I$2:$I$201,"&gt;0"))</f>
        <v/>
      </c>
      <c r="C188" s="26">
        <f>IF($A188="","",-SUMIFS(Zahlungsplan!$I$2:$I$201,Zahlungsplan!$H$2:$H$201,$A188,Zahlungsplan!$I$2:$I$201,"&lt;0"))</f>
        <v/>
      </c>
      <c r="D188" s="26">
        <f>IF(A188="","",B188-C188)</f>
        <v/>
      </c>
      <c r="E188" s="26">
        <f>IF(A188="","",Einstellungen!$B$4+SUM($D$9:D188))</f>
        <v/>
      </c>
      <c r="F188" s="26">
        <f>IF(E188="","",E188-Einstellungen!$B$5)</f>
        <v/>
      </c>
      <c r="G188" s="27">
        <f>IF(E188="","",IF(E188&lt;0,"Negativ",IF(E188&lt;Einstellungen!$B$5,"Unter Warnschwelle","Ausreichend")))</f>
        <v/>
      </c>
      <c r="H188" s="25">
        <f>IF(OR(A188="",E188&gt;=Einstellungen!$B$5),"",A188)</f>
        <v/>
      </c>
      <c r="I188" s="26">
        <f>IF(A188="","",Einstellungen!$B$5)</f>
        <v/>
      </c>
    </row>
    <row r="189">
      <c r="A189" s="22">
        <f>IF(OR(Einstellungen!$B$6="",ROW()-8&gt;Einstellungen!$B$6),"",Einstellungen!$B$2+ROW()-9)</f>
        <v/>
      </c>
      <c r="B189" s="23">
        <f>IF($A189="","",SUMIFS(Zahlungsplan!$I$2:$I$201,Zahlungsplan!$H$2:$H$201,$A189,Zahlungsplan!$I$2:$I$201,"&gt;0"))</f>
        <v/>
      </c>
      <c r="C189" s="23">
        <f>IF($A189="","",-SUMIFS(Zahlungsplan!$I$2:$I$201,Zahlungsplan!$H$2:$H$201,$A189,Zahlungsplan!$I$2:$I$201,"&lt;0"))</f>
        <v/>
      </c>
      <c r="D189" s="23">
        <f>IF(A189="","",B189-C189)</f>
        <v/>
      </c>
      <c r="E189" s="23">
        <f>IF(A189="","",Einstellungen!$B$4+SUM($D$9:D189))</f>
        <v/>
      </c>
      <c r="F189" s="23">
        <f>IF(E189="","",E189-Einstellungen!$B$5)</f>
        <v/>
      </c>
      <c r="G189" s="24">
        <f>IF(E189="","",IF(E189&lt;0,"Negativ",IF(E189&lt;Einstellungen!$B$5,"Unter Warnschwelle","Ausreichend")))</f>
        <v/>
      </c>
      <c r="H189" s="22">
        <f>IF(OR(A189="",E189&gt;=Einstellungen!$B$5),"",A189)</f>
        <v/>
      </c>
      <c r="I189" s="23">
        <f>IF(A189="","",Einstellungen!$B$5)</f>
        <v/>
      </c>
    </row>
    <row r="190">
      <c r="A190" s="25">
        <f>IF(OR(Einstellungen!$B$6="",ROW()-8&gt;Einstellungen!$B$6),"",Einstellungen!$B$2+ROW()-9)</f>
        <v/>
      </c>
      <c r="B190" s="26">
        <f>IF($A190="","",SUMIFS(Zahlungsplan!$I$2:$I$201,Zahlungsplan!$H$2:$H$201,$A190,Zahlungsplan!$I$2:$I$201,"&gt;0"))</f>
        <v/>
      </c>
      <c r="C190" s="26">
        <f>IF($A190="","",-SUMIFS(Zahlungsplan!$I$2:$I$201,Zahlungsplan!$H$2:$H$201,$A190,Zahlungsplan!$I$2:$I$201,"&lt;0"))</f>
        <v/>
      </c>
      <c r="D190" s="26">
        <f>IF(A190="","",B190-C190)</f>
        <v/>
      </c>
      <c r="E190" s="26">
        <f>IF(A190="","",Einstellungen!$B$4+SUM($D$9:D190))</f>
        <v/>
      </c>
      <c r="F190" s="26">
        <f>IF(E190="","",E190-Einstellungen!$B$5)</f>
        <v/>
      </c>
      <c r="G190" s="27">
        <f>IF(E190="","",IF(E190&lt;0,"Negativ",IF(E190&lt;Einstellungen!$B$5,"Unter Warnschwelle","Ausreichend")))</f>
        <v/>
      </c>
      <c r="H190" s="25">
        <f>IF(OR(A190="",E190&gt;=Einstellungen!$B$5),"",A190)</f>
        <v/>
      </c>
      <c r="I190" s="26">
        <f>IF(A190="","",Einstellungen!$B$5)</f>
        <v/>
      </c>
    </row>
    <row r="191">
      <c r="A191" s="22">
        <f>IF(OR(Einstellungen!$B$6="",ROW()-8&gt;Einstellungen!$B$6),"",Einstellungen!$B$2+ROW()-9)</f>
        <v/>
      </c>
      <c r="B191" s="23">
        <f>IF($A191="","",SUMIFS(Zahlungsplan!$I$2:$I$201,Zahlungsplan!$H$2:$H$201,$A191,Zahlungsplan!$I$2:$I$201,"&gt;0"))</f>
        <v/>
      </c>
      <c r="C191" s="23">
        <f>IF($A191="","",-SUMIFS(Zahlungsplan!$I$2:$I$201,Zahlungsplan!$H$2:$H$201,$A191,Zahlungsplan!$I$2:$I$201,"&lt;0"))</f>
        <v/>
      </c>
      <c r="D191" s="23">
        <f>IF(A191="","",B191-C191)</f>
        <v/>
      </c>
      <c r="E191" s="23">
        <f>IF(A191="","",Einstellungen!$B$4+SUM($D$9:D191))</f>
        <v/>
      </c>
      <c r="F191" s="23">
        <f>IF(E191="","",E191-Einstellungen!$B$5)</f>
        <v/>
      </c>
      <c r="G191" s="24">
        <f>IF(E191="","",IF(E191&lt;0,"Negativ",IF(E191&lt;Einstellungen!$B$5,"Unter Warnschwelle","Ausreichend")))</f>
        <v/>
      </c>
      <c r="H191" s="22">
        <f>IF(OR(A191="",E191&gt;=Einstellungen!$B$5),"",A191)</f>
        <v/>
      </c>
      <c r="I191" s="23">
        <f>IF(A191="","",Einstellungen!$B$5)</f>
        <v/>
      </c>
    </row>
    <row r="192">
      <c r="A192" s="25">
        <f>IF(OR(Einstellungen!$B$6="",ROW()-8&gt;Einstellungen!$B$6),"",Einstellungen!$B$2+ROW()-9)</f>
        <v/>
      </c>
      <c r="B192" s="26">
        <f>IF($A192="","",SUMIFS(Zahlungsplan!$I$2:$I$201,Zahlungsplan!$H$2:$H$201,$A192,Zahlungsplan!$I$2:$I$201,"&gt;0"))</f>
        <v/>
      </c>
      <c r="C192" s="26">
        <f>IF($A192="","",-SUMIFS(Zahlungsplan!$I$2:$I$201,Zahlungsplan!$H$2:$H$201,$A192,Zahlungsplan!$I$2:$I$201,"&lt;0"))</f>
        <v/>
      </c>
      <c r="D192" s="26">
        <f>IF(A192="","",B192-C192)</f>
        <v/>
      </c>
      <c r="E192" s="26">
        <f>IF(A192="","",Einstellungen!$B$4+SUM($D$9:D192))</f>
        <v/>
      </c>
      <c r="F192" s="26">
        <f>IF(E192="","",E192-Einstellungen!$B$5)</f>
        <v/>
      </c>
      <c r="G192" s="27">
        <f>IF(E192="","",IF(E192&lt;0,"Negativ",IF(E192&lt;Einstellungen!$B$5,"Unter Warnschwelle","Ausreichend")))</f>
        <v/>
      </c>
      <c r="H192" s="25">
        <f>IF(OR(A192="",E192&gt;=Einstellungen!$B$5),"",A192)</f>
        <v/>
      </c>
      <c r="I192" s="26">
        <f>IF(A192="","",Einstellungen!$B$5)</f>
        <v/>
      </c>
    </row>
    <row r="193">
      <c r="A193" s="22">
        <f>IF(OR(Einstellungen!$B$6="",ROW()-8&gt;Einstellungen!$B$6),"",Einstellungen!$B$2+ROW()-9)</f>
        <v/>
      </c>
      <c r="B193" s="23">
        <f>IF($A193="","",SUMIFS(Zahlungsplan!$I$2:$I$201,Zahlungsplan!$H$2:$H$201,$A193,Zahlungsplan!$I$2:$I$201,"&gt;0"))</f>
        <v/>
      </c>
      <c r="C193" s="23">
        <f>IF($A193="","",-SUMIFS(Zahlungsplan!$I$2:$I$201,Zahlungsplan!$H$2:$H$201,$A193,Zahlungsplan!$I$2:$I$201,"&lt;0"))</f>
        <v/>
      </c>
      <c r="D193" s="23">
        <f>IF(A193="","",B193-C193)</f>
        <v/>
      </c>
      <c r="E193" s="23">
        <f>IF(A193="","",Einstellungen!$B$4+SUM($D$9:D193))</f>
        <v/>
      </c>
      <c r="F193" s="23">
        <f>IF(E193="","",E193-Einstellungen!$B$5)</f>
        <v/>
      </c>
      <c r="G193" s="24">
        <f>IF(E193="","",IF(E193&lt;0,"Negativ",IF(E193&lt;Einstellungen!$B$5,"Unter Warnschwelle","Ausreichend")))</f>
        <v/>
      </c>
      <c r="H193" s="22">
        <f>IF(OR(A193="",E193&gt;=Einstellungen!$B$5),"",A193)</f>
        <v/>
      </c>
      <c r="I193" s="23">
        <f>IF(A193="","",Einstellungen!$B$5)</f>
        <v/>
      </c>
    </row>
    <row r="194">
      <c r="A194" s="25">
        <f>IF(OR(Einstellungen!$B$6="",ROW()-8&gt;Einstellungen!$B$6),"",Einstellungen!$B$2+ROW()-9)</f>
        <v/>
      </c>
      <c r="B194" s="26">
        <f>IF($A194="","",SUMIFS(Zahlungsplan!$I$2:$I$201,Zahlungsplan!$H$2:$H$201,$A194,Zahlungsplan!$I$2:$I$201,"&gt;0"))</f>
        <v/>
      </c>
      <c r="C194" s="26">
        <f>IF($A194="","",-SUMIFS(Zahlungsplan!$I$2:$I$201,Zahlungsplan!$H$2:$H$201,$A194,Zahlungsplan!$I$2:$I$201,"&lt;0"))</f>
        <v/>
      </c>
      <c r="D194" s="26">
        <f>IF(A194="","",B194-C194)</f>
        <v/>
      </c>
      <c r="E194" s="26">
        <f>IF(A194="","",Einstellungen!$B$4+SUM($D$9:D194))</f>
        <v/>
      </c>
      <c r="F194" s="26">
        <f>IF(E194="","",E194-Einstellungen!$B$5)</f>
        <v/>
      </c>
      <c r="G194" s="27">
        <f>IF(E194="","",IF(E194&lt;0,"Negativ",IF(E194&lt;Einstellungen!$B$5,"Unter Warnschwelle","Ausreichend")))</f>
        <v/>
      </c>
      <c r="H194" s="25">
        <f>IF(OR(A194="",E194&gt;=Einstellungen!$B$5),"",A194)</f>
        <v/>
      </c>
      <c r="I194" s="26">
        <f>IF(A194="","",Einstellungen!$B$5)</f>
        <v/>
      </c>
    </row>
    <row r="195">
      <c r="A195" s="22">
        <f>IF(OR(Einstellungen!$B$6="",ROW()-8&gt;Einstellungen!$B$6),"",Einstellungen!$B$2+ROW()-9)</f>
        <v/>
      </c>
      <c r="B195" s="23">
        <f>IF($A195="","",SUMIFS(Zahlungsplan!$I$2:$I$201,Zahlungsplan!$H$2:$H$201,$A195,Zahlungsplan!$I$2:$I$201,"&gt;0"))</f>
        <v/>
      </c>
      <c r="C195" s="23">
        <f>IF($A195="","",-SUMIFS(Zahlungsplan!$I$2:$I$201,Zahlungsplan!$H$2:$H$201,$A195,Zahlungsplan!$I$2:$I$201,"&lt;0"))</f>
        <v/>
      </c>
      <c r="D195" s="23">
        <f>IF(A195="","",B195-C195)</f>
        <v/>
      </c>
      <c r="E195" s="23">
        <f>IF(A195="","",Einstellungen!$B$4+SUM($D$9:D195))</f>
        <v/>
      </c>
      <c r="F195" s="23">
        <f>IF(E195="","",E195-Einstellungen!$B$5)</f>
        <v/>
      </c>
      <c r="G195" s="24">
        <f>IF(E195="","",IF(E195&lt;0,"Negativ",IF(E195&lt;Einstellungen!$B$5,"Unter Warnschwelle","Ausreichend")))</f>
        <v/>
      </c>
      <c r="H195" s="22">
        <f>IF(OR(A195="",E195&gt;=Einstellungen!$B$5),"",A195)</f>
        <v/>
      </c>
      <c r="I195" s="23">
        <f>IF(A195="","",Einstellungen!$B$5)</f>
        <v/>
      </c>
    </row>
    <row r="196">
      <c r="A196" s="25">
        <f>IF(OR(Einstellungen!$B$6="",ROW()-8&gt;Einstellungen!$B$6),"",Einstellungen!$B$2+ROW()-9)</f>
        <v/>
      </c>
      <c r="B196" s="26">
        <f>IF($A196="","",SUMIFS(Zahlungsplan!$I$2:$I$201,Zahlungsplan!$H$2:$H$201,$A196,Zahlungsplan!$I$2:$I$201,"&gt;0"))</f>
        <v/>
      </c>
      <c r="C196" s="26">
        <f>IF($A196="","",-SUMIFS(Zahlungsplan!$I$2:$I$201,Zahlungsplan!$H$2:$H$201,$A196,Zahlungsplan!$I$2:$I$201,"&lt;0"))</f>
        <v/>
      </c>
      <c r="D196" s="26">
        <f>IF(A196="","",B196-C196)</f>
        <v/>
      </c>
      <c r="E196" s="26">
        <f>IF(A196="","",Einstellungen!$B$4+SUM($D$9:D196))</f>
        <v/>
      </c>
      <c r="F196" s="26">
        <f>IF(E196="","",E196-Einstellungen!$B$5)</f>
        <v/>
      </c>
      <c r="G196" s="27">
        <f>IF(E196="","",IF(E196&lt;0,"Negativ",IF(E196&lt;Einstellungen!$B$5,"Unter Warnschwelle","Ausreichend")))</f>
        <v/>
      </c>
      <c r="H196" s="25">
        <f>IF(OR(A196="",E196&gt;=Einstellungen!$B$5),"",A196)</f>
        <v/>
      </c>
      <c r="I196" s="26">
        <f>IF(A196="","",Einstellungen!$B$5)</f>
        <v/>
      </c>
    </row>
    <row r="197">
      <c r="A197" s="22">
        <f>IF(OR(Einstellungen!$B$6="",ROW()-8&gt;Einstellungen!$B$6),"",Einstellungen!$B$2+ROW()-9)</f>
        <v/>
      </c>
      <c r="B197" s="23">
        <f>IF($A197="","",SUMIFS(Zahlungsplan!$I$2:$I$201,Zahlungsplan!$H$2:$H$201,$A197,Zahlungsplan!$I$2:$I$201,"&gt;0"))</f>
        <v/>
      </c>
      <c r="C197" s="23">
        <f>IF($A197="","",-SUMIFS(Zahlungsplan!$I$2:$I$201,Zahlungsplan!$H$2:$H$201,$A197,Zahlungsplan!$I$2:$I$201,"&lt;0"))</f>
        <v/>
      </c>
      <c r="D197" s="23">
        <f>IF(A197="","",B197-C197)</f>
        <v/>
      </c>
      <c r="E197" s="23">
        <f>IF(A197="","",Einstellungen!$B$4+SUM($D$9:D197))</f>
        <v/>
      </c>
      <c r="F197" s="23">
        <f>IF(E197="","",E197-Einstellungen!$B$5)</f>
        <v/>
      </c>
      <c r="G197" s="24">
        <f>IF(E197="","",IF(E197&lt;0,"Negativ",IF(E197&lt;Einstellungen!$B$5,"Unter Warnschwelle","Ausreichend")))</f>
        <v/>
      </c>
      <c r="H197" s="22">
        <f>IF(OR(A197="",E197&gt;=Einstellungen!$B$5),"",A197)</f>
        <v/>
      </c>
      <c r="I197" s="23">
        <f>IF(A197="","",Einstellungen!$B$5)</f>
        <v/>
      </c>
    </row>
    <row r="198">
      <c r="A198" s="25">
        <f>IF(OR(Einstellungen!$B$6="",ROW()-8&gt;Einstellungen!$B$6),"",Einstellungen!$B$2+ROW()-9)</f>
        <v/>
      </c>
      <c r="B198" s="26">
        <f>IF($A198="","",SUMIFS(Zahlungsplan!$I$2:$I$201,Zahlungsplan!$H$2:$H$201,$A198,Zahlungsplan!$I$2:$I$201,"&gt;0"))</f>
        <v/>
      </c>
      <c r="C198" s="26">
        <f>IF($A198="","",-SUMIFS(Zahlungsplan!$I$2:$I$201,Zahlungsplan!$H$2:$H$201,$A198,Zahlungsplan!$I$2:$I$201,"&lt;0"))</f>
        <v/>
      </c>
      <c r="D198" s="26">
        <f>IF(A198="","",B198-C198)</f>
        <v/>
      </c>
      <c r="E198" s="26">
        <f>IF(A198="","",Einstellungen!$B$4+SUM($D$9:D198))</f>
        <v/>
      </c>
      <c r="F198" s="26">
        <f>IF(E198="","",E198-Einstellungen!$B$5)</f>
        <v/>
      </c>
      <c r="G198" s="27">
        <f>IF(E198="","",IF(E198&lt;0,"Negativ",IF(E198&lt;Einstellungen!$B$5,"Unter Warnschwelle","Ausreichend")))</f>
        <v/>
      </c>
      <c r="H198" s="25">
        <f>IF(OR(A198="",E198&gt;=Einstellungen!$B$5),"",A198)</f>
        <v/>
      </c>
      <c r="I198" s="26">
        <f>IF(A198="","",Einstellungen!$B$5)</f>
        <v/>
      </c>
    </row>
    <row r="199">
      <c r="A199" s="22">
        <f>IF(OR(Einstellungen!$B$6="",ROW()-8&gt;Einstellungen!$B$6),"",Einstellungen!$B$2+ROW()-9)</f>
        <v/>
      </c>
      <c r="B199" s="23">
        <f>IF($A199="","",SUMIFS(Zahlungsplan!$I$2:$I$201,Zahlungsplan!$H$2:$H$201,$A199,Zahlungsplan!$I$2:$I$201,"&gt;0"))</f>
        <v/>
      </c>
      <c r="C199" s="23">
        <f>IF($A199="","",-SUMIFS(Zahlungsplan!$I$2:$I$201,Zahlungsplan!$H$2:$H$201,$A199,Zahlungsplan!$I$2:$I$201,"&lt;0"))</f>
        <v/>
      </c>
      <c r="D199" s="23">
        <f>IF(A199="","",B199-C199)</f>
        <v/>
      </c>
      <c r="E199" s="23">
        <f>IF(A199="","",Einstellungen!$B$4+SUM($D$9:D199))</f>
        <v/>
      </c>
      <c r="F199" s="23">
        <f>IF(E199="","",E199-Einstellungen!$B$5)</f>
        <v/>
      </c>
      <c r="G199" s="24">
        <f>IF(E199="","",IF(E199&lt;0,"Negativ",IF(E199&lt;Einstellungen!$B$5,"Unter Warnschwelle","Ausreichend")))</f>
        <v/>
      </c>
      <c r="H199" s="22">
        <f>IF(OR(A199="",E199&gt;=Einstellungen!$B$5),"",A199)</f>
        <v/>
      </c>
      <c r="I199" s="23">
        <f>IF(A199="","",Einstellungen!$B$5)</f>
        <v/>
      </c>
    </row>
    <row r="200">
      <c r="A200" s="25">
        <f>IF(OR(Einstellungen!$B$6="",ROW()-8&gt;Einstellungen!$B$6),"",Einstellungen!$B$2+ROW()-9)</f>
        <v/>
      </c>
      <c r="B200" s="26">
        <f>IF($A200="","",SUMIFS(Zahlungsplan!$I$2:$I$201,Zahlungsplan!$H$2:$H$201,$A200,Zahlungsplan!$I$2:$I$201,"&gt;0"))</f>
        <v/>
      </c>
      <c r="C200" s="26">
        <f>IF($A200="","",-SUMIFS(Zahlungsplan!$I$2:$I$201,Zahlungsplan!$H$2:$H$201,$A200,Zahlungsplan!$I$2:$I$201,"&lt;0"))</f>
        <v/>
      </c>
      <c r="D200" s="26">
        <f>IF(A200="","",B200-C200)</f>
        <v/>
      </c>
      <c r="E200" s="26">
        <f>IF(A200="","",Einstellungen!$B$4+SUM($D$9:D200))</f>
        <v/>
      </c>
      <c r="F200" s="26">
        <f>IF(E200="","",E200-Einstellungen!$B$5)</f>
        <v/>
      </c>
      <c r="G200" s="27">
        <f>IF(E200="","",IF(E200&lt;0,"Negativ",IF(E200&lt;Einstellungen!$B$5,"Unter Warnschwelle","Ausreichend")))</f>
        <v/>
      </c>
      <c r="H200" s="25">
        <f>IF(OR(A200="",E200&gt;=Einstellungen!$B$5),"",A200)</f>
        <v/>
      </c>
      <c r="I200" s="26">
        <f>IF(A200="","",Einstellungen!$B$5)</f>
        <v/>
      </c>
    </row>
    <row r="201">
      <c r="A201" s="22">
        <f>IF(OR(Einstellungen!$B$6="",ROW()-8&gt;Einstellungen!$B$6),"",Einstellungen!$B$2+ROW()-9)</f>
        <v/>
      </c>
      <c r="B201" s="23">
        <f>IF($A201="","",SUMIFS(Zahlungsplan!$I$2:$I$201,Zahlungsplan!$H$2:$H$201,$A201,Zahlungsplan!$I$2:$I$201,"&gt;0"))</f>
        <v/>
      </c>
      <c r="C201" s="23">
        <f>IF($A201="","",-SUMIFS(Zahlungsplan!$I$2:$I$201,Zahlungsplan!$H$2:$H$201,$A201,Zahlungsplan!$I$2:$I$201,"&lt;0"))</f>
        <v/>
      </c>
      <c r="D201" s="23">
        <f>IF(A201="","",B201-C201)</f>
        <v/>
      </c>
      <c r="E201" s="23">
        <f>IF(A201="","",Einstellungen!$B$4+SUM($D$9:D201))</f>
        <v/>
      </c>
      <c r="F201" s="23">
        <f>IF(E201="","",E201-Einstellungen!$B$5)</f>
        <v/>
      </c>
      <c r="G201" s="24">
        <f>IF(E201="","",IF(E201&lt;0,"Negativ",IF(E201&lt;Einstellungen!$B$5,"Unter Warnschwelle","Ausreichend")))</f>
        <v/>
      </c>
      <c r="H201" s="22">
        <f>IF(OR(A201="",E201&gt;=Einstellungen!$B$5),"",A201)</f>
        <v/>
      </c>
      <c r="I201" s="23">
        <f>IF(A201="","",Einstellungen!$B$5)</f>
        <v/>
      </c>
    </row>
    <row r="202">
      <c r="A202" s="25">
        <f>IF(OR(Einstellungen!$B$6="",ROW()-8&gt;Einstellungen!$B$6),"",Einstellungen!$B$2+ROW()-9)</f>
        <v/>
      </c>
      <c r="B202" s="26">
        <f>IF($A202="","",SUMIFS(Zahlungsplan!$I$2:$I$201,Zahlungsplan!$H$2:$H$201,$A202,Zahlungsplan!$I$2:$I$201,"&gt;0"))</f>
        <v/>
      </c>
      <c r="C202" s="26">
        <f>IF($A202="","",-SUMIFS(Zahlungsplan!$I$2:$I$201,Zahlungsplan!$H$2:$H$201,$A202,Zahlungsplan!$I$2:$I$201,"&lt;0"))</f>
        <v/>
      </c>
      <c r="D202" s="26">
        <f>IF(A202="","",B202-C202)</f>
        <v/>
      </c>
      <c r="E202" s="26">
        <f>IF(A202="","",Einstellungen!$B$4+SUM($D$9:D202))</f>
        <v/>
      </c>
      <c r="F202" s="26">
        <f>IF(E202="","",E202-Einstellungen!$B$5)</f>
        <v/>
      </c>
      <c r="G202" s="27">
        <f>IF(E202="","",IF(E202&lt;0,"Negativ",IF(E202&lt;Einstellungen!$B$5,"Unter Warnschwelle","Ausreichend")))</f>
        <v/>
      </c>
      <c r="H202" s="25">
        <f>IF(OR(A202="",E202&gt;=Einstellungen!$B$5),"",A202)</f>
        <v/>
      </c>
      <c r="I202" s="26">
        <f>IF(A202="","",Einstellungen!$B$5)</f>
        <v/>
      </c>
    </row>
    <row r="203">
      <c r="A203" s="22">
        <f>IF(OR(Einstellungen!$B$6="",ROW()-8&gt;Einstellungen!$B$6),"",Einstellungen!$B$2+ROW()-9)</f>
        <v/>
      </c>
      <c r="B203" s="23">
        <f>IF($A203="","",SUMIFS(Zahlungsplan!$I$2:$I$201,Zahlungsplan!$H$2:$H$201,$A203,Zahlungsplan!$I$2:$I$201,"&gt;0"))</f>
        <v/>
      </c>
      <c r="C203" s="23">
        <f>IF($A203="","",-SUMIFS(Zahlungsplan!$I$2:$I$201,Zahlungsplan!$H$2:$H$201,$A203,Zahlungsplan!$I$2:$I$201,"&lt;0"))</f>
        <v/>
      </c>
      <c r="D203" s="23">
        <f>IF(A203="","",B203-C203)</f>
        <v/>
      </c>
      <c r="E203" s="23">
        <f>IF(A203="","",Einstellungen!$B$4+SUM($D$9:D203))</f>
        <v/>
      </c>
      <c r="F203" s="23">
        <f>IF(E203="","",E203-Einstellungen!$B$5)</f>
        <v/>
      </c>
      <c r="G203" s="24">
        <f>IF(E203="","",IF(E203&lt;0,"Negativ",IF(E203&lt;Einstellungen!$B$5,"Unter Warnschwelle","Ausreichend")))</f>
        <v/>
      </c>
      <c r="H203" s="22">
        <f>IF(OR(A203="",E203&gt;=Einstellungen!$B$5),"",A203)</f>
        <v/>
      </c>
      <c r="I203" s="23">
        <f>IF(A203="","",Einstellungen!$B$5)</f>
        <v/>
      </c>
    </row>
    <row r="204">
      <c r="A204" s="25">
        <f>IF(OR(Einstellungen!$B$6="",ROW()-8&gt;Einstellungen!$B$6),"",Einstellungen!$B$2+ROW()-9)</f>
        <v/>
      </c>
      <c r="B204" s="26">
        <f>IF($A204="","",SUMIFS(Zahlungsplan!$I$2:$I$201,Zahlungsplan!$H$2:$H$201,$A204,Zahlungsplan!$I$2:$I$201,"&gt;0"))</f>
        <v/>
      </c>
      <c r="C204" s="26">
        <f>IF($A204="","",-SUMIFS(Zahlungsplan!$I$2:$I$201,Zahlungsplan!$H$2:$H$201,$A204,Zahlungsplan!$I$2:$I$201,"&lt;0"))</f>
        <v/>
      </c>
      <c r="D204" s="26">
        <f>IF(A204="","",B204-C204)</f>
        <v/>
      </c>
      <c r="E204" s="26">
        <f>IF(A204="","",Einstellungen!$B$4+SUM($D$9:D204))</f>
        <v/>
      </c>
      <c r="F204" s="26">
        <f>IF(E204="","",E204-Einstellungen!$B$5)</f>
        <v/>
      </c>
      <c r="G204" s="27">
        <f>IF(E204="","",IF(E204&lt;0,"Negativ",IF(E204&lt;Einstellungen!$B$5,"Unter Warnschwelle","Ausreichend")))</f>
        <v/>
      </c>
      <c r="H204" s="25">
        <f>IF(OR(A204="",E204&gt;=Einstellungen!$B$5),"",A204)</f>
        <v/>
      </c>
      <c r="I204" s="26">
        <f>IF(A204="","",Einstellungen!$B$5)</f>
        <v/>
      </c>
    </row>
    <row r="205">
      <c r="A205" s="22">
        <f>IF(OR(Einstellungen!$B$6="",ROW()-8&gt;Einstellungen!$B$6),"",Einstellungen!$B$2+ROW()-9)</f>
        <v/>
      </c>
      <c r="B205" s="23">
        <f>IF($A205="","",SUMIFS(Zahlungsplan!$I$2:$I$201,Zahlungsplan!$H$2:$H$201,$A205,Zahlungsplan!$I$2:$I$201,"&gt;0"))</f>
        <v/>
      </c>
      <c r="C205" s="23">
        <f>IF($A205="","",-SUMIFS(Zahlungsplan!$I$2:$I$201,Zahlungsplan!$H$2:$H$201,$A205,Zahlungsplan!$I$2:$I$201,"&lt;0"))</f>
        <v/>
      </c>
      <c r="D205" s="23">
        <f>IF(A205="","",B205-C205)</f>
        <v/>
      </c>
      <c r="E205" s="23">
        <f>IF(A205="","",Einstellungen!$B$4+SUM($D$9:D205))</f>
        <v/>
      </c>
      <c r="F205" s="23">
        <f>IF(E205="","",E205-Einstellungen!$B$5)</f>
        <v/>
      </c>
      <c r="G205" s="24">
        <f>IF(E205="","",IF(E205&lt;0,"Negativ",IF(E205&lt;Einstellungen!$B$5,"Unter Warnschwelle","Ausreichend")))</f>
        <v/>
      </c>
      <c r="H205" s="22">
        <f>IF(OR(A205="",E205&gt;=Einstellungen!$B$5),"",A205)</f>
        <v/>
      </c>
      <c r="I205" s="23">
        <f>IF(A205="","",Einstellungen!$B$5)</f>
        <v/>
      </c>
    </row>
    <row r="206">
      <c r="A206" s="25">
        <f>IF(OR(Einstellungen!$B$6="",ROW()-8&gt;Einstellungen!$B$6),"",Einstellungen!$B$2+ROW()-9)</f>
        <v/>
      </c>
      <c r="B206" s="26">
        <f>IF($A206="","",SUMIFS(Zahlungsplan!$I$2:$I$201,Zahlungsplan!$H$2:$H$201,$A206,Zahlungsplan!$I$2:$I$201,"&gt;0"))</f>
        <v/>
      </c>
      <c r="C206" s="26">
        <f>IF($A206="","",-SUMIFS(Zahlungsplan!$I$2:$I$201,Zahlungsplan!$H$2:$H$201,$A206,Zahlungsplan!$I$2:$I$201,"&lt;0"))</f>
        <v/>
      </c>
      <c r="D206" s="26">
        <f>IF(A206="","",B206-C206)</f>
        <v/>
      </c>
      <c r="E206" s="26">
        <f>IF(A206="","",Einstellungen!$B$4+SUM($D$9:D206))</f>
        <v/>
      </c>
      <c r="F206" s="26">
        <f>IF(E206="","",E206-Einstellungen!$B$5)</f>
        <v/>
      </c>
      <c r="G206" s="27">
        <f>IF(E206="","",IF(E206&lt;0,"Negativ",IF(E206&lt;Einstellungen!$B$5,"Unter Warnschwelle","Ausreichend")))</f>
        <v/>
      </c>
      <c r="H206" s="25">
        <f>IF(OR(A206="",E206&gt;=Einstellungen!$B$5),"",A206)</f>
        <v/>
      </c>
      <c r="I206" s="26">
        <f>IF(A206="","",Einstellungen!$B$5)</f>
        <v/>
      </c>
    </row>
    <row r="207">
      <c r="A207" s="22">
        <f>IF(OR(Einstellungen!$B$6="",ROW()-8&gt;Einstellungen!$B$6),"",Einstellungen!$B$2+ROW()-9)</f>
        <v/>
      </c>
      <c r="B207" s="23">
        <f>IF($A207="","",SUMIFS(Zahlungsplan!$I$2:$I$201,Zahlungsplan!$H$2:$H$201,$A207,Zahlungsplan!$I$2:$I$201,"&gt;0"))</f>
        <v/>
      </c>
      <c r="C207" s="23">
        <f>IF($A207="","",-SUMIFS(Zahlungsplan!$I$2:$I$201,Zahlungsplan!$H$2:$H$201,$A207,Zahlungsplan!$I$2:$I$201,"&lt;0"))</f>
        <v/>
      </c>
      <c r="D207" s="23">
        <f>IF(A207="","",B207-C207)</f>
        <v/>
      </c>
      <c r="E207" s="23">
        <f>IF(A207="","",Einstellungen!$B$4+SUM($D$9:D207))</f>
        <v/>
      </c>
      <c r="F207" s="23">
        <f>IF(E207="","",E207-Einstellungen!$B$5)</f>
        <v/>
      </c>
      <c r="G207" s="24">
        <f>IF(E207="","",IF(E207&lt;0,"Negativ",IF(E207&lt;Einstellungen!$B$5,"Unter Warnschwelle","Ausreichend")))</f>
        <v/>
      </c>
      <c r="H207" s="22">
        <f>IF(OR(A207="",E207&gt;=Einstellungen!$B$5),"",A207)</f>
        <v/>
      </c>
      <c r="I207" s="23">
        <f>IF(A207="","",Einstellungen!$B$5)</f>
        <v/>
      </c>
    </row>
    <row r="208">
      <c r="A208" s="25">
        <f>IF(OR(Einstellungen!$B$6="",ROW()-8&gt;Einstellungen!$B$6),"",Einstellungen!$B$2+ROW()-9)</f>
        <v/>
      </c>
      <c r="B208" s="26">
        <f>IF($A208="","",SUMIFS(Zahlungsplan!$I$2:$I$201,Zahlungsplan!$H$2:$H$201,$A208,Zahlungsplan!$I$2:$I$201,"&gt;0"))</f>
        <v/>
      </c>
      <c r="C208" s="26">
        <f>IF($A208="","",-SUMIFS(Zahlungsplan!$I$2:$I$201,Zahlungsplan!$H$2:$H$201,$A208,Zahlungsplan!$I$2:$I$201,"&lt;0"))</f>
        <v/>
      </c>
      <c r="D208" s="26">
        <f>IF(A208="","",B208-C208)</f>
        <v/>
      </c>
      <c r="E208" s="26">
        <f>IF(A208="","",Einstellungen!$B$4+SUM($D$9:D208))</f>
        <v/>
      </c>
      <c r="F208" s="26">
        <f>IF(E208="","",E208-Einstellungen!$B$5)</f>
        <v/>
      </c>
      <c r="G208" s="27">
        <f>IF(E208="","",IF(E208&lt;0,"Negativ",IF(E208&lt;Einstellungen!$B$5,"Unter Warnschwelle","Ausreichend")))</f>
        <v/>
      </c>
      <c r="H208" s="25">
        <f>IF(OR(A208="",E208&gt;=Einstellungen!$B$5),"",A208)</f>
        <v/>
      </c>
      <c r="I208" s="26">
        <f>IF(A208="","",Einstellungen!$B$5)</f>
        <v/>
      </c>
    </row>
    <row r="209">
      <c r="A209" s="22">
        <f>IF(OR(Einstellungen!$B$6="",ROW()-8&gt;Einstellungen!$B$6),"",Einstellungen!$B$2+ROW()-9)</f>
        <v/>
      </c>
      <c r="B209" s="23">
        <f>IF($A209="","",SUMIFS(Zahlungsplan!$I$2:$I$201,Zahlungsplan!$H$2:$H$201,$A209,Zahlungsplan!$I$2:$I$201,"&gt;0"))</f>
        <v/>
      </c>
      <c r="C209" s="23">
        <f>IF($A209="","",-SUMIFS(Zahlungsplan!$I$2:$I$201,Zahlungsplan!$H$2:$H$201,$A209,Zahlungsplan!$I$2:$I$201,"&lt;0"))</f>
        <v/>
      </c>
      <c r="D209" s="23">
        <f>IF(A209="","",B209-C209)</f>
        <v/>
      </c>
      <c r="E209" s="23">
        <f>IF(A209="","",Einstellungen!$B$4+SUM($D$9:D209))</f>
        <v/>
      </c>
      <c r="F209" s="23">
        <f>IF(E209="","",E209-Einstellungen!$B$5)</f>
        <v/>
      </c>
      <c r="G209" s="24">
        <f>IF(E209="","",IF(E209&lt;0,"Negativ",IF(E209&lt;Einstellungen!$B$5,"Unter Warnschwelle","Ausreichend")))</f>
        <v/>
      </c>
      <c r="H209" s="22">
        <f>IF(OR(A209="",E209&gt;=Einstellungen!$B$5),"",A209)</f>
        <v/>
      </c>
      <c r="I209" s="23">
        <f>IF(A209="","",Einstellungen!$B$5)</f>
        <v/>
      </c>
    </row>
    <row r="210">
      <c r="A210" s="25">
        <f>IF(OR(Einstellungen!$B$6="",ROW()-8&gt;Einstellungen!$B$6),"",Einstellungen!$B$2+ROW()-9)</f>
        <v/>
      </c>
      <c r="B210" s="26">
        <f>IF($A210="","",SUMIFS(Zahlungsplan!$I$2:$I$201,Zahlungsplan!$H$2:$H$201,$A210,Zahlungsplan!$I$2:$I$201,"&gt;0"))</f>
        <v/>
      </c>
      <c r="C210" s="26">
        <f>IF($A210="","",-SUMIFS(Zahlungsplan!$I$2:$I$201,Zahlungsplan!$H$2:$H$201,$A210,Zahlungsplan!$I$2:$I$201,"&lt;0"))</f>
        <v/>
      </c>
      <c r="D210" s="26">
        <f>IF(A210="","",B210-C210)</f>
        <v/>
      </c>
      <c r="E210" s="26">
        <f>IF(A210="","",Einstellungen!$B$4+SUM($D$9:D210))</f>
        <v/>
      </c>
      <c r="F210" s="26">
        <f>IF(E210="","",E210-Einstellungen!$B$5)</f>
        <v/>
      </c>
      <c r="G210" s="27">
        <f>IF(E210="","",IF(E210&lt;0,"Negativ",IF(E210&lt;Einstellungen!$B$5,"Unter Warnschwelle","Ausreichend")))</f>
        <v/>
      </c>
      <c r="H210" s="25">
        <f>IF(OR(A210="",E210&gt;=Einstellungen!$B$5),"",A210)</f>
        <v/>
      </c>
      <c r="I210" s="26">
        <f>IF(A210="","",Einstellungen!$B$5)</f>
        <v/>
      </c>
    </row>
    <row r="211">
      <c r="A211" s="22">
        <f>IF(OR(Einstellungen!$B$6="",ROW()-8&gt;Einstellungen!$B$6),"",Einstellungen!$B$2+ROW()-9)</f>
        <v/>
      </c>
      <c r="B211" s="23">
        <f>IF($A211="","",SUMIFS(Zahlungsplan!$I$2:$I$201,Zahlungsplan!$H$2:$H$201,$A211,Zahlungsplan!$I$2:$I$201,"&gt;0"))</f>
        <v/>
      </c>
      <c r="C211" s="23">
        <f>IF($A211="","",-SUMIFS(Zahlungsplan!$I$2:$I$201,Zahlungsplan!$H$2:$H$201,$A211,Zahlungsplan!$I$2:$I$201,"&lt;0"))</f>
        <v/>
      </c>
      <c r="D211" s="23">
        <f>IF(A211="","",B211-C211)</f>
        <v/>
      </c>
      <c r="E211" s="23">
        <f>IF(A211="","",Einstellungen!$B$4+SUM($D$9:D211))</f>
        <v/>
      </c>
      <c r="F211" s="23">
        <f>IF(E211="","",E211-Einstellungen!$B$5)</f>
        <v/>
      </c>
      <c r="G211" s="24">
        <f>IF(E211="","",IF(E211&lt;0,"Negativ",IF(E211&lt;Einstellungen!$B$5,"Unter Warnschwelle","Ausreichend")))</f>
        <v/>
      </c>
      <c r="H211" s="22">
        <f>IF(OR(A211="",E211&gt;=Einstellungen!$B$5),"",A211)</f>
        <v/>
      </c>
      <c r="I211" s="23">
        <f>IF(A211="","",Einstellungen!$B$5)</f>
        <v/>
      </c>
    </row>
    <row r="212">
      <c r="A212" s="25">
        <f>IF(OR(Einstellungen!$B$6="",ROW()-8&gt;Einstellungen!$B$6),"",Einstellungen!$B$2+ROW()-9)</f>
        <v/>
      </c>
      <c r="B212" s="26">
        <f>IF($A212="","",SUMIFS(Zahlungsplan!$I$2:$I$201,Zahlungsplan!$H$2:$H$201,$A212,Zahlungsplan!$I$2:$I$201,"&gt;0"))</f>
        <v/>
      </c>
      <c r="C212" s="26">
        <f>IF($A212="","",-SUMIFS(Zahlungsplan!$I$2:$I$201,Zahlungsplan!$H$2:$H$201,$A212,Zahlungsplan!$I$2:$I$201,"&lt;0"))</f>
        <v/>
      </c>
      <c r="D212" s="26">
        <f>IF(A212="","",B212-C212)</f>
        <v/>
      </c>
      <c r="E212" s="26">
        <f>IF(A212="","",Einstellungen!$B$4+SUM($D$9:D212))</f>
        <v/>
      </c>
      <c r="F212" s="26">
        <f>IF(E212="","",E212-Einstellungen!$B$5)</f>
        <v/>
      </c>
      <c r="G212" s="27">
        <f>IF(E212="","",IF(E212&lt;0,"Negativ",IF(E212&lt;Einstellungen!$B$5,"Unter Warnschwelle","Ausreichend")))</f>
        <v/>
      </c>
      <c r="H212" s="25">
        <f>IF(OR(A212="",E212&gt;=Einstellungen!$B$5),"",A212)</f>
        <v/>
      </c>
      <c r="I212" s="26">
        <f>IF(A212="","",Einstellungen!$B$5)</f>
        <v/>
      </c>
    </row>
    <row r="213">
      <c r="A213" s="22">
        <f>IF(OR(Einstellungen!$B$6="",ROW()-8&gt;Einstellungen!$B$6),"",Einstellungen!$B$2+ROW()-9)</f>
        <v/>
      </c>
      <c r="B213" s="23">
        <f>IF($A213="","",SUMIFS(Zahlungsplan!$I$2:$I$201,Zahlungsplan!$H$2:$H$201,$A213,Zahlungsplan!$I$2:$I$201,"&gt;0"))</f>
        <v/>
      </c>
      <c r="C213" s="23">
        <f>IF($A213="","",-SUMIFS(Zahlungsplan!$I$2:$I$201,Zahlungsplan!$H$2:$H$201,$A213,Zahlungsplan!$I$2:$I$201,"&lt;0"))</f>
        <v/>
      </c>
      <c r="D213" s="23">
        <f>IF(A213="","",B213-C213)</f>
        <v/>
      </c>
      <c r="E213" s="23">
        <f>IF(A213="","",Einstellungen!$B$4+SUM($D$9:D213))</f>
        <v/>
      </c>
      <c r="F213" s="23">
        <f>IF(E213="","",E213-Einstellungen!$B$5)</f>
        <v/>
      </c>
      <c r="G213" s="24">
        <f>IF(E213="","",IF(E213&lt;0,"Negativ",IF(E213&lt;Einstellungen!$B$5,"Unter Warnschwelle","Ausreichend")))</f>
        <v/>
      </c>
      <c r="H213" s="22">
        <f>IF(OR(A213="",E213&gt;=Einstellungen!$B$5),"",A213)</f>
        <v/>
      </c>
      <c r="I213" s="23">
        <f>IF(A213="","",Einstellungen!$B$5)</f>
        <v/>
      </c>
    </row>
    <row r="214">
      <c r="A214" s="25">
        <f>IF(OR(Einstellungen!$B$6="",ROW()-8&gt;Einstellungen!$B$6),"",Einstellungen!$B$2+ROW()-9)</f>
        <v/>
      </c>
      <c r="B214" s="26">
        <f>IF($A214="","",SUMIFS(Zahlungsplan!$I$2:$I$201,Zahlungsplan!$H$2:$H$201,$A214,Zahlungsplan!$I$2:$I$201,"&gt;0"))</f>
        <v/>
      </c>
      <c r="C214" s="26">
        <f>IF($A214="","",-SUMIFS(Zahlungsplan!$I$2:$I$201,Zahlungsplan!$H$2:$H$201,$A214,Zahlungsplan!$I$2:$I$201,"&lt;0"))</f>
        <v/>
      </c>
      <c r="D214" s="26">
        <f>IF(A214="","",B214-C214)</f>
        <v/>
      </c>
      <c r="E214" s="26">
        <f>IF(A214="","",Einstellungen!$B$4+SUM($D$9:D214))</f>
        <v/>
      </c>
      <c r="F214" s="26">
        <f>IF(E214="","",E214-Einstellungen!$B$5)</f>
        <v/>
      </c>
      <c r="G214" s="27">
        <f>IF(E214="","",IF(E214&lt;0,"Negativ",IF(E214&lt;Einstellungen!$B$5,"Unter Warnschwelle","Ausreichend")))</f>
        <v/>
      </c>
      <c r="H214" s="25">
        <f>IF(OR(A214="",E214&gt;=Einstellungen!$B$5),"",A214)</f>
        <v/>
      </c>
      <c r="I214" s="26">
        <f>IF(A214="","",Einstellungen!$B$5)</f>
        <v/>
      </c>
    </row>
    <row r="215">
      <c r="A215" s="22">
        <f>IF(OR(Einstellungen!$B$6="",ROW()-8&gt;Einstellungen!$B$6),"",Einstellungen!$B$2+ROW()-9)</f>
        <v/>
      </c>
      <c r="B215" s="23">
        <f>IF($A215="","",SUMIFS(Zahlungsplan!$I$2:$I$201,Zahlungsplan!$H$2:$H$201,$A215,Zahlungsplan!$I$2:$I$201,"&gt;0"))</f>
        <v/>
      </c>
      <c r="C215" s="23">
        <f>IF($A215="","",-SUMIFS(Zahlungsplan!$I$2:$I$201,Zahlungsplan!$H$2:$H$201,$A215,Zahlungsplan!$I$2:$I$201,"&lt;0"))</f>
        <v/>
      </c>
      <c r="D215" s="23">
        <f>IF(A215="","",B215-C215)</f>
        <v/>
      </c>
      <c r="E215" s="23">
        <f>IF(A215="","",Einstellungen!$B$4+SUM($D$9:D215))</f>
        <v/>
      </c>
      <c r="F215" s="23">
        <f>IF(E215="","",E215-Einstellungen!$B$5)</f>
        <v/>
      </c>
      <c r="G215" s="24">
        <f>IF(E215="","",IF(E215&lt;0,"Negativ",IF(E215&lt;Einstellungen!$B$5,"Unter Warnschwelle","Ausreichend")))</f>
        <v/>
      </c>
      <c r="H215" s="22">
        <f>IF(OR(A215="",E215&gt;=Einstellungen!$B$5),"",A215)</f>
        <v/>
      </c>
      <c r="I215" s="23">
        <f>IF(A215="","",Einstellungen!$B$5)</f>
        <v/>
      </c>
    </row>
    <row r="216">
      <c r="A216" s="25">
        <f>IF(OR(Einstellungen!$B$6="",ROW()-8&gt;Einstellungen!$B$6),"",Einstellungen!$B$2+ROW()-9)</f>
        <v/>
      </c>
      <c r="B216" s="26">
        <f>IF($A216="","",SUMIFS(Zahlungsplan!$I$2:$I$201,Zahlungsplan!$H$2:$H$201,$A216,Zahlungsplan!$I$2:$I$201,"&gt;0"))</f>
        <v/>
      </c>
      <c r="C216" s="26">
        <f>IF($A216="","",-SUMIFS(Zahlungsplan!$I$2:$I$201,Zahlungsplan!$H$2:$H$201,$A216,Zahlungsplan!$I$2:$I$201,"&lt;0"))</f>
        <v/>
      </c>
      <c r="D216" s="26">
        <f>IF(A216="","",B216-C216)</f>
        <v/>
      </c>
      <c r="E216" s="26">
        <f>IF(A216="","",Einstellungen!$B$4+SUM($D$9:D216))</f>
        <v/>
      </c>
      <c r="F216" s="26">
        <f>IF(E216="","",E216-Einstellungen!$B$5)</f>
        <v/>
      </c>
      <c r="G216" s="27">
        <f>IF(E216="","",IF(E216&lt;0,"Negativ",IF(E216&lt;Einstellungen!$B$5,"Unter Warnschwelle","Ausreichend")))</f>
        <v/>
      </c>
      <c r="H216" s="25">
        <f>IF(OR(A216="",E216&gt;=Einstellungen!$B$5),"",A216)</f>
        <v/>
      </c>
      <c r="I216" s="26">
        <f>IF(A216="","",Einstellungen!$B$5)</f>
        <v/>
      </c>
    </row>
    <row r="217">
      <c r="A217" s="22">
        <f>IF(OR(Einstellungen!$B$6="",ROW()-8&gt;Einstellungen!$B$6),"",Einstellungen!$B$2+ROW()-9)</f>
        <v/>
      </c>
      <c r="B217" s="23">
        <f>IF($A217="","",SUMIFS(Zahlungsplan!$I$2:$I$201,Zahlungsplan!$H$2:$H$201,$A217,Zahlungsplan!$I$2:$I$201,"&gt;0"))</f>
        <v/>
      </c>
      <c r="C217" s="23">
        <f>IF($A217="","",-SUMIFS(Zahlungsplan!$I$2:$I$201,Zahlungsplan!$H$2:$H$201,$A217,Zahlungsplan!$I$2:$I$201,"&lt;0"))</f>
        <v/>
      </c>
      <c r="D217" s="23">
        <f>IF(A217="","",B217-C217)</f>
        <v/>
      </c>
      <c r="E217" s="23">
        <f>IF(A217="","",Einstellungen!$B$4+SUM($D$9:D217))</f>
        <v/>
      </c>
      <c r="F217" s="23">
        <f>IF(E217="","",E217-Einstellungen!$B$5)</f>
        <v/>
      </c>
      <c r="G217" s="24">
        <f>IF(E217="","",IF(E217&lt;0,"Negativ",IF(E217&lt;Einstellungen!$B$5,"Unter Warnschwelle","Ausreichend")))</f>
        <v/>
      </c>
      <c r="H217" s="22">
        <f>IF(OR(A217="",E217&gt;=Einstellungen!$B$5),"",A217)</f>
        <v/>
      </c>
      <c r="I217" s="23">
        <f>IF(A217="","",Einstellungen!$B$5)</f>
        <v/>
      </c>
    </row>
    <row r="218">
      <c r="A218" s="25">
        <f>IF(OR(Einstellungen!$B$6="",ROW()-8&gt;Einstellungen!$B$6),"",Einstellungen!$B$2+ROW()-9)</f>
        <v/>
      </c>
      <c r="B218" s="26">
        <f>IF($A218="","",SUMIFS(Zahlungsplan!$I$2:$I$201,Zahlungsplan!$H$2:$H$201,$A218,Zahlungsplan!$I$2:$I$201,"&gt;0"))</f>
        <v/>
      </c>
      <c r="C218" s="26">
        <f>IF($A218="","",-SUMIFS(Zahlungsplan!$I$2:$I$201,Zahlungsplan!$H$2:$H$201,$A218,Zahlungsplan!$I$2:$I$201,"&lt;0"))</f>
        <v/>
      </c>
      <c r="D218" s="26">
        <f>IF(A218="","",B218-C218)</f>
        <v/>
      </c>
      <c r="E218" s="26">
        <f>IF(A218="","",Einstellungen!$B$4+SUM($D$9:D218))</f>
        <v/>
      </c>
      <c r="F218" s="26">
        <f>IF(E218="","",E218-Einstellungen!$B$5)</f>
        <v/>
      </c>
      <c r="G218" s="27">
        <f>IF(E218="","",IF(E218&lt;0,"Negativ",IF(E218&lt;Einstellungen!$B$5,"Unter Warnschwelle","Ausreichend")))</f>
        <v/>
      </c>
      <c r="H218" s="25">
        <f>IF(OR(A218="",E218&gt;=Einstellungen!$B$5),"",A218)</f>
        <v/>
      </c>
      <c r="I218" s="26">
        <f>IF(A218="","",Einstellungen!$B$5)</f>
        <v/>
      </c>
    </row>
    <row r="219">
      <c r="A219" s="22">
        <f>IF(OR(Einstellungen!$B$6="",ROW()-8&gt;Einstellungen!$B$6),"",Einstellungen!$B$2+ROW()-9)</f>
        <v/>
      </c>
      <c r="B219" s="23">
        <f>IF($A219="","",SUMIFS(Zahlungsplan!$I$2:$I$201,Zahlungsplan!$H$2:$H$201,$A219,Zahlungsplan!$I$2:$I$201,"&gt;0"))</f>
        <v/>
      </c>
      <c r="C219" s="23">
        <f>IF($A219="","",-SUMIFS(Zahlungsplan!$I$2:$I$201,Zahlungsplan!$H$2:$H$201,$A219,Zahlungsplan!$I$2:$I$201,"&lt;0"))</f>
        <v/>
      </c>
      <c r="D219" s="23">
        <f>IF(A219="","",B219-C219)</f>
        <v/>
      </c>
      <c r="E219" s="23">
        <f>IF(A219="","",Einstellungen!$B$4+SUM($D$9:D219))</f>
        <v/>
      </c>
      <c r="F219" s="23">
        <f>IF(E219="","",E219-Einstellungen!$B$5)</f>
        <v/>
      </c>
      <c r="G219" s="24">
        <f>IF(E219="","",IF(E219&lt;0,"Negativ",IF(E219&lt;Einstellungen!$B$5,"Unter Warnschwelle","Ausreichend")))</f>
        <v/>
      </c>
      <c r="H219" s="22">
        <f>IF(OR(A219="",E219&gt;=Einstellungen!$B$5),"",A219)</f>
        <v/>
      </c>
      <c r="I219" s="23">
        <f>IF(A219="","",Einstellungen!$B$5)</f>
        <v/>
      </c>
    </row>
    <row r="220">
      <c r="A220" s="25">
        <f>IF(OR(Einstellungen!$B$6="",ROW()-8&gt;Einstellungen!$B$6),"",Einstellungen!$B$2+ROW()-9)</f>
        <v/>
      </c>
      <c r="B220" s="26">
        <f>IF($A220="","",SUMIFS(Zahlungsplan!$I$2:$I$201,Zahlungsplan!$H$2:$H$201,$A220,Zahlungsplan!$I$2:$I$201,"&gt;0"))</f>
        <v/>
      </c>
      <c r="C220" s="26">
        <f>IF($A220="","",-SUMIFS(Zahlungsplan!$I$2:$I$201,Zahlungsplan!$H$2:$H$201,$A220,Zahlungsplan!$I$2:$I$201,"&lt;0"))</f>
        <v/>
      </c>
      <c r="D220" s="26">
        <f>IF(A220="","",B220-C220)</f>
        <v/>
      </c>
      <c r="E220" s="26">
        <f>IF(A220="","",Einstellungen!$B$4+SUM($D$9:D220))</f>
        <v/>
      </c>
      <c r="F220" s="26">
        <f>IF(E220="","",E220-Einstellungen!$B$5)</f>
        <v/>
      </c>
      <c r="G220" s="27">
        <f>IF(E220="","",IF(E220&lt;0,"Negativ",IF(E220&lt;Einstellungen!$B$5,"Unter Warnschwelle","Ausreichend")))</f>
        <v/>
      </c>
      <c r="H220" s="25">
        <f>IF(OR(A220="",E220&gt;=Einstellungen!$B$5),"",A220)</f>
        <v/>
      </c>
      <c r="I220" s="26">
        <f>IF(A220="","",Einstellungen!$B$5)</f>
        <v/>
      </c>
    </row>
    <row r="221">
      <c r="A221" s="22">
        <f>IF(OR(Einstellungen!$B$6="",ROW()-8&gt;Einstellungen!$B$6),"",Einstellungen!$B$2+ROW()-9)</f>
        <v/>
      </c>
      <c r="B221" s="23">
        <f>IF($A221="","",SUMIFS(Zahlungsplan!$I$2:$I$201,Zahlungsplan!$H$2:$H$201,$A221,Zahlungsplan!$I$2:$I$201,"&gt;0"))</f>
        <v/>
      </c>
      <c r="C221" s="23">
        <f>IF($A221="","",-SUMIFS(Zahlungsplan!$I$2:$I$201,Zahlungsplan!$H$2:$H$201,$A221,Zahlungsplan!$I$2:$I$201,"&lt;0"))</f>
        <v/>
      </c>
      <c r="D221" s="23">
        <f>IF(A221="","",B221-C221)</f>
        <v/>
      </c>
      <c r="E221" s="23">
        <f>IF(A221="","",Einstellungen!$B$4+SUM($D$9:D221))</f>
        <v/>
      </c>
      <c r="F221" s="23">
        <f>IF(E221="","",E221-Einstellungen!$B$5)</f>
        <v/>
      </c>
      <c r="G221" s="24">
        <f>IF(E221="","",IF(E221&lt;0,"Negativ",IF(E221&lt;Einstellungen!$B$5,"Unter Warnschwelle","Ausreichend")))</f>
        <v/>
      </c>
      <c r="H221" s="22">
        <f>IF(OR(A221="",E221&gt;=Einstellungen!$B$5),"",A221)</f>
        <v/>
      </c>
      <c r="I221" s="23">
        <f>IF(A221="","",Einstellungen!$B$5)</f>
        <v/>
      </c>
    </row>
    <row r="222">
      <c r="A222" s="25">
        <f>IF(OR(Einstellungen!$B$6="",ROW()-8&gt;Einstellungen!$B$6),"",Einstellungen!$B$2+ROW()-9)</f>
        <v/>
      </c>
      <c r="B222" s="26">
        <f>IF($A222="","",SUMIFS(Zahlungsplan!$I$2:$I$201,Zahlungsplan!$H$2:$H$201,$A222,Zahlungsplan!$I$2:$I$201,"&gt;0"))</f>
        <v/>
      </c>
      <c r="C222" s="26">
        <f>IF($A222="","",-SUMIFS(Zahlungsplan!$I$2:$I$201,Zahlungsplan!$H$2:$H$201,$A222,Zahlungsplan!$I$2:$I$201,"&lt;0"))</f>
        <v/>
      </c>
      <c r="D222" s="26">
        <f>IF(A222="","",B222-C222)</f>
        <v/>
      </c>
      <c r="E222" s="26">
        <f>IF(A222="","",Einstellungen!$B$4+SUM($D$9:D222))</f>
        <v/>
      </c>
      <c r="F222" s="26">
        <f>IF(E222="","",E222-Einstellungen!$B$5)</f>
        <v/>
      </c>
      <c r="G222" s="27">
        <f>IF(E222="","",IF(E222&lt;0,"Negativ",IF(E222&lt;Einstellungen!$B$5,"Unter Warnschwelle","Ausreichend")))</f>
        <v/>
      </c>
      <c r="H222" s="25">
        <f>IF(OR(A222="",E222&gt;=Einstellungen!$B$5),"",A222)</f>
        <v/>
      </c>
      <c r="I222" s="26">
        <f>IF(A222="","",Einstellungen!$B$5)</f>
        <v/>
      </c>
    </row>
    <row r="223">
      <c r="A223" s="22">
        <f>IF(OR(Einstellungen!$B$6="",ROW()-8&gt;Einstellungen!$B$6),"",Einstellungen!$B$2+ROW()-9)</f>
        <v/>
      </c>
      <c r="B223" s="23">
        <f>IF($A223="","",SUMIFS(Zahlungsplan!$I$2:$I$201,Zahlungsplan!$H$2:$H$201,$A223,Zahlungsplan!$I$2:$I$201,"&gt;0"))</f>
        <v/>
      </c>
      <c r="C223" s="23">
        <f>IF($A223="","",-SUMIFS(Zahlungsplan!$I$2:$I$201,Zahlungsplan!$H$2:$H$201,$A223,Zahlungsplan!$I$2:$I$201,"&lt;0"))</f>
        <v/>
      </c>
      <c r="D223" s="23">
        <f>IF(A223="","",B223-C223)</f>
        <v/>
      </c>
      <c r="E223" s="23">
        <f>IF(A223="","",Einstellungen!$B$4+SUM($D$9:D223))</f>
        <v/>
      </c>
      <c r="F223" s="23">
        <f>IF(E223="","",E223-Einstellungen!$B$5)</f>
        <v/>
      </c>
      <c r="G223" s="24">
        <f>IF(E223="","",IF(E223&lt;0,"Negativ",IF(E223&lt;Einstellungen!$B$5,"Unter Warnschwelle","Ausreichend")))</f>
        <v/>
      </c>
      <c r="H223" s="22">
        <f>IF(OR(A223="",E223&gt;=Einstellungen!$B$5),"",A223)</f>
        <v/>
      </c>
      <c r="I223" s="23">
        <f>IF(A223="","",Einstellungen!$B$5)</f>
        <v/>
      </c>
    </row>
    <row r="224">
      <c r="A224" s="25">
        <f>IF(OR(Einstellungen!$B$6="",ROW()-8&gt;Einstellungen!$B$6),"",Einstellungen!$B$2+ROW()-9)</f>
        <v/>
      </c>
      <c r="B224" s="26">
        <f>IF($A224="","",SUMIFS(Zahlungsplan!$I$2:$I$201,Zahlungsplan!$H$2:$H$201,$A224,Zahlungsplan!$I$2:$I$201,"&gt;0"))</f>
        <v/>
      </c>
      <c r="C224" s="26">
        <f>IF($A224="","",-SUMIFS(Zahlungsplan!$I$2:$I$201,Zahlungsplan!$H$2:$H$201,$A224,Zahlungsplan!$I$2:$I$201,"&lt;0"))</f>
        <v/>
      </c>
      <c r="D224" s="26">
        <f>IF(A224="","",B224-C224)</f>
        <v/>
      </c>
      <c r="E224" s="26">
        <f>IF(A224="","",Einstellungen!$B$4+SUM($D$9:D224))</f>
        <v/>
      </c>
      <c r="F224" s="26">
        <f>IF(E224="","",E224-Einstellungen!$B$5)</f>
        <v/>
      </c>
      <c r="G224" s="27">
        <f>IF(E224="","",IF(E224&lt;0,"Negativ",IF(E224&lt;Einstellungen!$B$5,"Unter Warnschwelle","Ausreichend")))</f>
        <v/>
      </c>
      <c r="H224" s="25">
        <f>IF(OR(A224="",E224&gt;=Einstellungen!$B$5),"",A224)</f>
        <v/>
      </c>
      <c r="I224" s="26">
        <f>IF(A224="","",Einstellungen!$B$5)</f>
        <v/>
      </c>
    </row>
    <row r="225">
      <c r="A225" s="22">
        <f>IF(OR(Einstellungen!$B$6="",ROW()-8&gt;Einstellungen!$B$6),"",Einstellungen!$B$2+ROW()-9)</f>
        <v/>
      </c>
      <c r="B225" s="23">
        <f>IF($A225="","",SUMIFS(Zahlungsplan!$I$2:$I$201,Zahlungsplan!$H$2:$H$201,$A225,Zahlungsplan!$I$2:$I$201,"&gt;0"))</f>
        <v/>
      </c>
      <c r="C225" s="23">
        <f>IF($A225="","",-SUMIFS(Zahlungsplan!$I$2:$I$201,Zahlungsplan!$H$2:$H$201,$A225,Zahlungsplan!$I$2:$I$201,"&lt;0"))</f>
        <v/>
      </c>
      <c r="D225" s="23">
        <f>IF(A225="","",B225-C225)</f>
        <v/>
      </c>
      <c r="E225" s="23">
        <f>IF(A225="","",Einstellungen!$B$4+SUM($D$9:D225))</f>
        <v/>
      </c>
      <c r="F225" s="23">
        <f>IF(E225="","",E225-Einstellungen!$B$5)</f>
        <v/>
      </c>
      <c r="G225" s="24">
        <f>IF(E225="","",IF(E225&lt;0,"Negativ",IF(E225&lt;Einstellungen!$B$5,"Unter Warnschwelle","Ausreichend")))</f>
        <v/>
      </c>
      <c r="H225" s="22">
        <f>IF(OR(A225="",E225&gt;=Einstellungen!$B$5),"",A225)</f>
        <v/>
      </c>
      <c r="I225" s="23">
        <f>IF(A225="","",Einstellungen!$B$5)</f>
        <v/>
      </c>
    </row>
    <row r="226">
      <c r="A226" s="25">
        <f>IF(OR(Einstellungen!$B$6="",ROW()-8&gt;Einstellungen!$B$6),"",Einstellungen!$B$2+ROW()-9)</f>
        <v/>
      </c>
      <c r="B226" s="26">
        <f>IF($A226="","",SUMIFS(Zahlungsplan!$I$2:$I$201,Zahlungsplan!$H$2:$H$201,$A226,Zahlungsplan!$I$2:$I$201,"&gt;0"))</f>
        <v/>
      </c>
      <c r="C226" s="26">
        <f>IF($A226="","",-SUMIFS(Zahlungsplan!$I$2:$I$201,Zahlungsplan!$H$2:$H$201,$A226,Zahlungsplan!$I$2:$I$201,"&lt;0"))</f>
        <v/>
      </c>
      <c r="D226" s="26">
        <f>IF(A226="","",B226-C226)</f>
        <v/>
      </c>
      <c r="E226" s="26">
        <f>IF(A226="","",Einstellungen!$B$4+SUM($D$9:D226))</f>
        <v/>
      </c>
      <c r="F226" s="26">
        <f>IF(E226="","",E226-Einstellungen!$B$5)</f>
        <v/>
      </c>
      <c r="G226" s="27">
        <f>IF(E226="","",IF(E226&lt;0,"Negativ",IF(E226&lt;Einstellungen!$B$5,"Unter Warnschwelle","Ausreichend")))</f>
        <v/>
      </c>
      <c r="H226" s="25">
        <f>IF(OR(A226="",E226&gt;=Einstellungen!$B$5),"",A226)</f>
        <v/>
      </c>
      <c r="I226" s="26">
        <f>IF(A226="","",Einstellungen!$B$5)</f>
        <v/>
      </c>
    </row>
    <row r="227">
      <c r="A227" s="22">
        <f>IF(OR(Einstellungen!$B$6="",ROW()-8&gt;Einstellungen!$B$6),"",Einstellungen!$B$2+ROW()-9)</f>
        <v/>
      </c>
      <c r="B227" s="23">
        <f>IF($A227="","",SUMIFS(Zahlungsplan!$I$2:$I$201,Zahlungsplan!$H$2:$H$201,$A227,Zahlungsplan!$I$2:$I$201,"&gt;0"))</f>
        <v/>
      </c>
      <c r="C227" s="23">
        <f>IF($A227="","",-SUMIFS(Zahlungsplan!$I$2:$I$201,Zahlungsplan!$H$2:$H$201,$A227,Zahlungsplan!$I$2:$I$201,"&lt;0"))</f>
        <v/>
      </c>
      <c r="D227" s="23">
        <f>IF(A227="","",B227-C227)</f>
        <v/>
      </c>
      <c r="E227" s="23">
        <f>IF(A227="","",Einstellungen!$B$4+SUM($D$9:D227))</f>
        <v/>
      </c>
      <c r="F227" s="23">
        <f>IF(E227="","",E227-Einstellungen!$B$5)</f>
        <v/>
      </c>
      <c r="G227" s="24">
        <f>IF(E227="","",IF(E227&lt;0,"Negativ",IF(E227&lt;Einstellungen!$B$5,"Unter Warnschwelle","Ausreichend")))</f>
        <v/>
      </c>
      <c r="H227" s="22">
        <f>IF(OR(A227="",E227&gt;=Einstellungen!$B$5),"",A227)</f>
        <v/>
      </c>
      <c r="I227" s="23">
        <f>IF(A227="","",Einstellungen!$B$5)</f>
        <v/>
      </c>
    </row>
    <row r="228">
      <c r="A228" s="25">
        <f>IF(OR(Einstellungen!$B$6="",ROW()-8&gt;Einstellungen!$B$6),"",Einstellungen!$B$2+ROW()-9)</f>
        <v/>
      </c>
      <c r="B228" s="26">
        <f>IF($A228="","",SUMIFS(Zahlungsplan!$I$2:$I$201,Zahlungsplan!$H$2:$H$201,$A228,Zahlungsplan!$I$2:$I$201,"&gt;0"))</f>
        <v/>
      </c>
      <c r="C228" s="26">
        <f>IF($A228="","",-SUMIFS(Zahlungsplan!$I$2:$I$201,Zahlungsplan!$H$2:$H$201,$A228,Zahlungsplan!$I$2:$I$201,"&lt;0"))</f>
        <v/>
      </c>
      <c r="D228" s="26">
        <f>IF(A228="","",B228-C228)</f>
        <v/>
      </c>
      <c r="E228" s="26">
        <f>IF(A228="","",Einstellungen!$B$4+SUM($D$9:D228))</f>
        <v/>
      </c>
      <c r="F228" s="26">
        <f>IF(E228="","",E228-Einstellungen!$B$5)</f>
        <v/>
      </c>
      <c r="G228" s="27">
        <f>IF(E228="","",IF(E228&lt;0,"Negativ",IF(E228&lt;Einstellungen!$B$5,"Unter Warnschwelle","Ausreichend")))</f>
        <v/>
      </c>
      <c r="H228" s="25">
        <f>IF(OR(A228="",E228&gt;=Einstellungen!$B$5),"",A228)</f>
        <v/>
      </c>
      <c r="I228" s="26">
        <f>IF(A228="","",Einstellungen!$B$5)</f>
        <v/>
      </c>
    </row>
    <row r="229">
      <c r="A229" s="22">
        <f>IF(OR(Einstellungen!$B$6="",ROW()-8&gt;Einstellungen!$B$6),"",Einstellungen!$B$2+ROW()-9)</f>
        <v/>
      </c>
      <c r="B229" s="23">
        <f>IF($A229="","",SUMIFS(Zahlungsplan!$I$2:$I$201,Zahlungsplan!$H$2:$H$201,$A229,Zahlungsplan!$I$2:$I$201,"&gt;0"))</f>
        <v/>
      </c>
      <c r="C229" s="23">
        <f>IF($A229="","",-SUMIFS(Zahlungsplan!$I$2:$I$201,Zahlungsplan!$H$2:$H$201,$A229,Zahlungsplan!$I$2:$I$201,"&lt;0"))</f>
        <v/>
      </c>
      <c r="D229" s="23">
        <f>IF(A229="","",B229-C229)</f>
        <v/>
      </c>
      <c r="E229" s="23">
        <f>IF(A229="","",Einstellungen!$B$4+SUM($D$9:D229))</f>
        <v/>
      </c>
      <c r="F229" s="23">
        <f>IF(E229="","",E229-Einstellungen!$B$5)</f>
        <v/>
      </c>
      <c r="G229" s="24">
        <f>IF(E229="","",IF(E229&lt;0,"Negativ",IF(E229&lt;Einstellungen!$B$5,"Unter Warnschwelle","Ausreichend")))</f>
        <v/>
      </c>
      <c r="H229" s="22">
        <f>IF(OR(A229="",E229&gt;=Einstellungen!$B$5),"",A229)</f>
        <v/>
      </c>
      <c r="I229" s="23">
        <f>IF(A229="","",Einstellungen!$B$5)</f>
        <v/>
      </c>
    </row>
    <row r="230">
      <c r="A230" s="25">
        <f>IF(OR(Einstellungen!$B$6="",ROW()-8&gt;Einstellungen!$B$6),"",Einstellungen!$B$2+ROW()-9)</f>
        <v/>
      </c>
      <c r="B230" s="26">
        <f>IF($A230="","",SUMIFS(Zahlungsplan!$I$2:$I$201,Zahlungsplan!$H$2:$H$201,$A230,Zahlungsplan!$I$2:$I$201,"&gt;0"))</f>
        <v/>
      </c>
      <c r="C230" s="26">
        <f>IF($A230="","",-SUMIFS(Zahlungsplan!$I$2:$I$201,Zahlungsplan!$H$2:$H$201,$A230,Zahlungsplan!$I$2:$I$201,"&lt;0"))</f>
        <v/>
      </c>
      <c r="D230" s="26">
        <f>IF(A230="","",B230-C230)</f>
        <v/>
      </c>
      <c r="E230" s="26">
        <f>IF(A230="","",Einstellungen!$B$4+SUM($D$9:D230))</f>
        <v/>
      </c>
      <c r="F230" s="26">
        <f>IF(E230="","",E230-Einstellungen!$B$5)</f>
        <v/>
      </c>
      <c r="G230" s="27">
        <f>IF(E230="","",IF(E230&lt;0,"Negativ",IF(E230&lt;Einstellungen!$B$5,"Unter Warnschwelle","Ausreichend")))</f>
        <v/>
      </c>
      <c r="H230" s="25">
        <f>IF(OR(A230="",E230&gt;=Einstellungen!$B$5),"",A230)</f>
        <v/>
      </c>
      <c r="I230" s="26">
        <f>IF(A230="","",Einstellungen!$B$5)</f>
        <v/>
      </c>
    </row>
    <row r="231">
      <c r="A231" s="22">
        <f>IF(OR(Einstellungen!$B$6="",ROW()-8&gt;Einstellungen!$B$6),"",Einstellungen!$B$2+ROW()-9)</f>
        <v/>
      </c>
      <c r="B231" s="23">
        <f>IF($A231="","",SUMIFS(Zahlungsplan!$I$2:$I$201,Zahlungsplan!$H$2:$H$201,$A231,Zahlungsplan!$I$2:$I$201,"&gt;0"))</f>
        <v/>
      </c>
      <c r="C231" s="23">
        <f>IF($A231="","",-SUMIFS(Zahlungsplan!$I$2:$I$201,Zahlungsplan!$H$2:$H$201,$A231,Zahlungsplan!$I$2:$I$201,"&lt;0"))</f>
        <v/>
      </c>
      <c r="D231" s="23">
        <f>IF(A231="","",B231-C231)</f>
        <v/>
      </c>
      <c r="E231" s="23">
        <f>IF(A231="","",Einstellungen!$B$4+SUM($D$9:D231))</f>
        <v/>
      </c>
      <c r="F231" s="23">
        <f>IF(E231="","",E231-Einstellungen!$B$5)</f>
        <v/>
      </c>
      <c r="G231" s="24">
        <f>IF(E231="","",IF(E231&lt;0,"Negativ",IF(E231&lt;Einstellungen!$B$5,"Unter Warnschwelle","Ausreichend")))</f>
        <v/>
      </c>
      <c r="H231" s="22">
        <f>IF(OR(A231="",E231&gt;=Einstellungen!$B$5),"",A231)</f>
        <v/>
      </c>
      <c r="I231" s="23">
        <f>IF(A231="","",Einstellungen!$B$5)</f>
        <v/>
      </c>
    </row>
    <row r="232">
      <c r="A232" s="25">
        <f>IF(OR(Einstellungen!$B$6="",ROW()-8&gt;Einstellungen!$B$6),"",Einstellungen!$B$2+ROW()-9)</f>
        <v/>
      </c>
      <c r="B232" s="26">
        <f>IF($A232="","",SUMIFS(Zahlungsplan!$I$2:$I$201,Zahlungsplan!$H$2:$H$201,$A232,Zahlungsplan!$I$2:$I$201,"&gt;0"))</f>
        <v/>
      </c>
      <c r="C232" s="26">
        <f>IF($A232="","",-SUMIFS(Zahlungsplan!$I$2:$I$201,Zahlungsplan!$H$2:$H$201,$A232,Zahlungsplan!$I$2:$I$201,"&lt;0"))</f>
        <v/>
      </c>
      <c r="D232" s="26">
        <f>IF(A232="","",B232-C232)</f>
        <v/>
      </c>
      <c r="E232" s="26">
        <f>IF(A232="","",Einstellungen!$B$4+SUM($D$9:D232))</f>
        <v/>
      </c>
      <c r="F232" s="26">
        <f>IF(E232="","",E232-Einstellungen!$B$5)</f>
        <v/>
      </c>
      <c r="G232" s="27">
        <f>IF(E232="","",IF(E232&lt;0,"Negativ",IF(E232&lt;Einstellungen!$B$5,"Unter Warnschwelle","Ausreichend")))</f>
        <v/>
      </c>
      <c r="H232" s="25">
        <f>IF(OR(A232="",E232&gt;=Einstellungen!$B$5),"",A232)</f>
        <v/>
      </c>
      <c r="I232" s="26">
        <f>IF(A232="","",Einstellungen!$B$5)</f>
        <v/>
      </c>
    </row>
    <row r="233">
      <c r="A233" s="22">
        <f>IF(OR(Einstellungen!$B$6="",ROW()-8&gt;Einstellungen!$B$6),"",Einstellungen!$B$2+ROW()-9)</f>
        <v/>
      </c>
      <c r="B233" s="23">
        <f>IF($A233="","",SUMIFS(Zahlungsplan!$I$2:$I$201,Zahlungsplan!$H$2:$H$201,$A233,Zahlungsplan!$I$2:$I$201,"&gt;0"))</f>
        <v/>
      </c>
      <c r="C233" s="23">
        <f>IF($A233="","",-SUMIFS(Zahlungsplan!$I$2:$I$201,Zahlungsplan!$H$2:$H$201,$A233,Zahlungsplan!$I$2:$I$201,"&lt;0"))</f>
        <v/>
      </c>
      <c r="D233" s="23">
        <f>IF(A233="","",B233-C233)</f>
        <v/>
      </c>
      <c r="E233" s="23">
        <f>IF(A233="","",Einstellungen!$B$4+SUM($D$9:D233))</f>
        <v/>
      </c>
      <c r="F233" s="23">
        <f>IF(E233="","",E233-Einstellungen!$B$5)</f>
        <v/>
      </c>
      <c r="G233" s="24">
        <f>IF(E233="","",IF(E233&lt;0,"Negativ",IF(E233&lt;Einstellungen!$B$5,"Unter Warnschwelle","Ausreichend")))</f>
        <v/>
      </c>
      <c r="H233" s="22">
        <f>IF(OR(A233="",E233&gt;=Einstellungen!$B$5),"",A233)</f>
        <v/>
      </c>
      <c r="I233" s="23">
        <f>IF(A233="","",Einstellungen!$B$5)</f>
        <v/>
      </c>
    </row>
    <row r="234">
      <c r="A234" s="25">
        <f>IF(OR(Einstellungen!$B$6="",ROW()-8&gt;Einstellungen!$B$6),"",Einstellungen!$B$2+ROW()-9)</f>
        <v/>
      </c>
      <c r="B234" s="26">
        <f>IF($A234="","",SUMIFS(Zahlungsplan!$I$2:$I$201,Zahlungsplan!$H$2:$H$201,$A234,Zahlungsplan!$I$2:$I$201,"&gt;0"))</f>
        <v/>
      </c>
      <c r="C234" s="26">
        <f>IF($A234="","",-SUMIFS(Zahlungsplan!$I$2:$I$201,Zahlungsplan!$H$2:$H$201,$A234,Zahlungsplan!$I$2:$I$201,"&lt;0"))</f>
        <v/>
      </c>
      <c r="D234" s="26">
        <f>IF(A234="","",B234-C234)</f>
        <v/>
      </c>
      <c r="E234" s="26">
        <f>IF(A234="","",Einstellungen!$B$4+SUM($D$9:D234))</f>
        <v/>
      </c>
      <c r="F234" s="26">
        <f>IF(E234="","",E234-Einstellungen!$B$5)</f>
        <v/>
      </c>
      <c r="G234" s="27">
        <f>IF(E234="","",IF(E234&lt;0,"Negativ",IF(E234&lt;Einstellungen!$B$5,"Unter Warnschwelle","Ausreichend")))</f>
        <v/>
      </c>
      <c r="H234" s="25">
        <f>IF(OR(A234="",E234&gt;=Einstellungen!$B$5),"",A234)</f>
        <v/>
      </c>
      <c r="I234" s="26">
        <f>IF(A234="","",Einstellungen!$B$5)</f>
        <v/>
      </c>
    </row>
    <row r="235">
      <c r="A235" s="22">
        <f>IF(OR(Einstellungen!$B$6="",ROW()-8&gt;Einstellungen!$B$6),"",Einstellungen!$B$2+ROW()-9)</f>
        <v/>
      </c>
      <c r="B235" s="23">
        <f>IF($A235="","",SUMIFS(Zahlungsplan!$I$2:$I$201,Zahlungsplan!$H$2:$H$201,$A235,Zahlungsplan!$I$2:$I$201,"&gt;0"))</f>
        <v/>
      </c>
      <c r="C235" s="23">
        <f>IF($A235="","",-SUMIFS(Zahlungsplan!$I$2:$I$201,Zahlungsplan!$H$2:$H$201,$A235,Zahlungsplan!$I$2:$I$201,"&lt;0"))</f>
        <v/>
      </c>
      <c r="D235" s="23">
        <f>IF(A235="","",B235-C235)</f>
        <v/>
      </c>
      <c r="E235" s="23">
        <f>IF(A235="","",Einstellungen!$B$4+SUM($D$9:D235))</f>
        <v/>
      </c>
      <c r="F235" s="23">
        <f>IF(E235="","",E235-Einstellungen!$B$5)</f>
        <v/>
      </c>
      <c r="G235" s="24">
        <f>IF(E235="","",IF(E235&lt;0,"Negativ",IF(E235&lt;Einstellungen!$B$5,"Unter Warnschwelle","Ausreichend")))</f>
        <v/>
      </c>
      <c r="H235" s="22">
        <f>IF(OR(A235="",E235&gt;=Einstellungen!$B$5),"",A235)</f>
        <v/>
      </c>
      <c r="I235" s="23">
        <f>IF(A235="","",Einstellungen!$B$5)</f>
        <v/>
      </c>
    </row>
    <row r="236">
      <c r="A236" s="25">
        <f>IF(OR(Einstellungen!$B$6="",ROW()-8&gt;Einstellungen!$B$6),"",Einstellungen!$B$2+ROW()-9)</f>
        <v/>
      </c>
      <c r="B236" s="26">
        <f>IF($A236="","",SUMIFS(Zahlungsplan!$I$2:$I$201,Zahlungsplan!$H$2:$H$201,$A236,Zahlungsplan!$I$2:$I$201,"&gt;0"))</f>
        <v/>
      </c>
      <c r="C236" s="26">
        <f>IF($A236="","",-SUMIFS(Zahlungsplan!$I$2:$I$201,Zahlungsplan!$H$2:$H$201,$A236,Zahlungsplan!$I$2:$I$201,"&lt;0"))</f>
        <v/>
      </c>
      <c r="D236" s="26">
        <f>IF(A236="","",B236-C236)</f>
        <v/>
      </c>
      <c r="E236" s="26">
        <f>IF(A236="","",Einstellungen!$B$4+SUM($D$9:D236))</f>
        <v/>
      </c>
      <c r="F236" s="26">
        <f>IF(E236="","",E236-Einstellungen!$B$5)</f>
        <v/>
      </c>
      <c r="G236" s="27">
        <f>IF(E236="","",IF(E236&lt;0,"Negativ",IF(E236&lt;Einstellungen!$B$5,"Unter Warnschwelle","Ausreichend")))</f>
        <v/>
      </c>
      <c r="H236" s="25">
        <f>IF(OR(A236="",E236&gt;=Einstellungen!$B$5),"",A236)</f>
        <v/>
      </c>
      <c r="I236" s="26">
        <f>IF(A236="","",Einstellungen!$B$5)</f>
        <v/>
      </c>
    </row>
    <row r="237">
      <c r="A237" s="22">
        <f>IF(OR(Einstellungen!$B$6="",ROW()-8&gt;Einstellungen!$B$6),"",Einstellungen!$B$2+ROW()-9)</f>
        <v/>
      </c>
      <c r="B237" s="23">
        <f>IF($A237="","",SUMIFS(Zahlungsplan!$I$2:$I$201,Zahlungsplan!$H$2:$H$201,$A237,Zahlungsplan!$I$2:$I$201,"&gt;0"))</f>
        <v/>
      </c>
      <c r="C237" s="23">
        <f>IF($A237="","",-SUMIFS(Zahlungsplan!$I$2:$I$201,Zahlungsplan!$H$2:$H$201,$A237,Zahlungsplan!$I$2:$I$201,"&lt;0"))</f>
        <v/>
      </c>
      <c r="D237" s="23">
        <f>IF(A237="","",B237-C237)</f>
        <v/>
      </c>
      <c r="E237" s="23">
        <f>IF(A237="","",Einstellungen!$B$4+SUM($D$9:D237))</f>
        <v/>
      </c>
      <c r="F237" s="23">
        <f>IF(E237="","",E237-Einstellungen!$B$5)</f>
        <v/>
      </c>
      <c r="G237" s="24">
        <f>IF(E237="","",IF(E237&lt;0,"Negativ",IF(E237&lt;Einstellungen!$B$5,"Unter Warnschwelle","Ausreichend")))</f>
        <v/>
      </c>
      <c r="H237" s="22">
        <f>IF(OR(A237="",E237&gt;=Einstellungen!$B$5),"",A237)</f>
        <v/>
      </c>
      <c r="I237" s="23">
        <f>IF(A237="","",Einstellungen!$B$5)</f>
        <v/>
      </c>
    </row>
    <row r="238">
      <c r="A238" s="25">
        <f>IF(OR(Einstellungen!$B$6="",ROW()-8&gt;Einstellungen!$B$6),"",Einstellungen!$B$2+ROW()-9)</f>
        <v/>
      </c>
      <c r="B238" s="26">
        <f>IF($A238="","",SUMIFS(Zahlungsplan!$I$2:$I$201,Zahlungsplan!$H$2:$H$201,$A238,Zahlungsplan!$I$2:$I$201,"&gt;0"))</f>
        <v/>
      </c>
      <c r="C238" s="26">
        <f>IF($A238="","",-SUMIFS(Zahlungsplan!$I$2:$I$201,Zahlungsplan!$H$2:$H$201,$A238,Zahlungsplan!$I$2:$I$201,"&lt;0"))</f>
        <v/>
      </c>
      <c r="D238" s="26">
        <f>IF(A238="","",B238-C238)</f>
        <v/>
      </c>
      <c r="E238" s="26">
        <f>IF(A238="","",Einstellungen!$B$4+SUM($D$9:D238))</f>
        <v/>
      </c>
      <c r="F238" s="26">
        <f>IF(E238="","",E238-Einstellungen!$B$5)</f>
        <v/>
      </c>
      <c r="G238" s="27">
        <f>IF(E238="","",IF(E238&lt;0,"Negativ",IF(E238&lt;Einstellungen!$B$5,"Unter Warnschwelle","Ausreichend")))</f>
        <v/>
      </c>
      <c r="H238" s="25">
        <f>IF(OR(A238="",E238&gt;=Einstellungen!$B$5),"",A238)</f>
        <v/>
      </c>
      <c r="I238" s="26">
        <f>IF(A238="","",Einstellungen!$B$5)</f>
        <v/>
      </c>
    </row>
    <row r="239">
      <c r="A239" s="22">
        <f>IF(OR(Einstellungen!$B$6="",ROW()-8&gt;Einstellungen!$B$6),"",Einstellungen!$B$2+ROW()-9)</f>
        <v/>
      </c>
      <c r="B239" s="23">
        <f>IF($A239="","",SUMIFS(Zahlungsplan!$I$2:$I$201,Zahlungsplan!$H$2:$H$201,$A239,Zahlungsplan!$I$2:$I$201,"&gt;0"))</f>
        <v/>
      </c>
      <c r="C239" s="23">
        <f>IF($A239="","",-SUMIFS(Zahlungsplan!$I$2:$I$201,Zahlungsplan!$H$2:$H$201,$A239,Zahlungsplan!$I$2:$I$201,"&lt;0"))</f>
        <v/>
      </c>
      <c r="D239" s="23">
        <f>IF(A239="","",B239-C239)</f>
        <v/>
      </c>
      <c r="E239" s="23">
        <f>IF(A239="","",Einstellungen!$B$4+SUM($D$9:D239))</f>
        <v/>
      </c>
      <c r="F239" s="23">
        <f>IF(E239="","",E239-Einstellungen!$B$5)</f>
        <v/>
      </c>
      <c r="G239" s="24">
        <f>IF(E239="","",IF(E239&lt;0,"Negativ",IF(E239&lt;Einstellungen!$B$5,"Unter Warnschwelle","Ausreichend")))</f>
        <v/>
      </c>
      <c r="H239" s="22">
        <f>IF(OR(A239="",E239&gt;=Einstellungen!$B$5),"",A239)</f>
        <v/>
      </c>
      <c r="I239" s="23">
        <f>IF(A239="","",Einstellungen!$B$5)</f>
        <v/>
      </c>
    </row>
    <row r="240">
      <c r="A240" s="25">
        <f>IF(OR(Einstellungen!$B$6="",ROW()-8&gt;Einstellungen!$B$6),"",Einstellungen!$B$2+ROW()-9)</f>
        <v/>
      </c>
      <c r="B240" s="26">
        <f>IF($A240="","",SUMIFS(Zahlungsplan!$I$2:$I$201,Zahlungsplan!$H$2:$H$201,$A240,Zahlungsplan!$I$2:$I$201,"&gt;0"))</f>
        <v/>
      </c>
      <c r="C240" s="26">
        <f>IF($A240="","",-SUMIFS(Zahlungsplan!$I$2:$I$201,Zahlungsplan!$H$2:$H$201,$A240,Zahlungsplan!$I$2:$I$201,"&lt;0"))</f>
        <v/>
      </c>
      <c r="D240" s="26">
        <f>IF(A240="","",B240-C240)</f>
        <v/>
      </c>
      <c r="E240" s="26">
        <f>IF(A240="","",Einstellungen!$B$4+SUM($D$9:D240))</f>
        <v/>
      </c>
      <c r="F240" s="26">
        <f>IF(E240="","",E240-Einstellungen!$B$5)</f>
        <v/>
      </c>
      <c r="G240" s="27">
        <f>IF(E240="","",IF(E240&lt;0,"Negativ",IF(E240&lt;Einstellungen!$B$5,"Unter Warnschwelle","Ausreichend")))</f>
        <v/>
      </c>
      <c r="H240" s="25">
        <f>IF(OR(A240="",E240&gt;=Einstellungen!$B$5),"",A240)</f>
        <v/>
      </c>
      <c r="I240" s="26">
        <f>IF(A240="","",Einstellungen!$B$5)</f>
        <v/>
      </c>
    </row>
    <row r="241">
      <c r="A241" s="22">
        <f>IF(OR(Einstellungen!$B$6="",ROW()-8&gt;Einstellungen!$B$6),"",Einstellungen!$B$2+ROW()-9)</f>
        <v/>
      </c>
      <c r="B241" s="23">
        <f>IF($A241="","",SUMIFS(Zahlungsplan!$I$2:$I$201,Zahlungsplan!$H$2:$H$201,$A241,Zahlungsplan!$I$2:$I$201,"&gt;0"))</f>
        <v/>
      </c>
      <c r="C241" s="23">
        <f>IF($A241="","",-SUMIFS(Zahlungsplan!$I$2:$I$201,Zahlungsplan!$H$2:$H$201,$A241,Zahlungsplan!$I$2:$I$201,"&lt;0"))</f>
        <v/>
      </c>
      <c r="D241" s="23">
        <f>IF(A241="","",B241-C241)</f>
        <v/>
      </c>
      <c r="E241" s="23">
        <f>IF(A241="","",Einstellungen!$B$4+SUM($D$9:D241))</f>
        <v/>
      </c>
      <c r="F241" s="23">
        <f>IF(E241="","",E241-Einstellungen!$B$5)</f>
        <v/>
      </c>
      <c r="G241" s="24">
        <f>IF(E241="","",IF(E241&lt;0,"Negativ",IF(E241&lt;Einstellungen!$B$5,"Unter Warnschwelle","Ausreichend")))</f>
        <v/>
      </c>
      <c r="H241" s="22">
        <f>IF(OR(A241="",E241&gt;=Einstellungen!$B$5),"",A241)</f>
        <v/>
      </c>
      <c r="I241" s="23">
        <f>IF(A241="","",Einstellungen!$B$5)</f>
        <v/>
      </c>
    </row>
    <row r="242">
      <c r="A242" s="25">
        <f>IF(OR(Einstellungen!$B$6="",ROW()-8&gt;Einstellungen!$B$6),"",Einstellungen!$B$2+ROW()-9)</f>
        <v/>
      </c>
      <c r="B242" s="26">
        <f>IF($A242="","",SUMIFS(Zahlungsplan!$I$2:$I$201,Zahlungsplan!$H$2:$H$201,$A242,Zahlungsplan!$I$2:$I$201,"&gt;0"))</f>
        <v/>
      </c>
      <c r="C242" s="26">
        <f>IF($A242="","",-SUMIFS(Zahlungsplan!$I$2:$I$201,Zahlungsplan!$H$2:$H$201,$A242,Zahlungsplan!$I$2:$I$201,"&lt;0"))</f>
        <v/>
      </c>
      <c r="D242" s="26">
        <f>IF(A242="","",B242-C242)</f>
        <v/>
      </c>
      <c r="E242" s="26">
        <f>IF(A242="","",Einstellungen!$B$4+SUM($D$9:D242))</f>
        <v/>
      </c>
      <c r="F242" s="26">
        <f>IF(E242="","",E242-Einstellungen!$B$5)</f>
        <v/>
      </c>
      <c r="G242" s="27">
        <f>IF(E242="","",IF(E242&lt;0,"Negativ",IF(E242&lt;Einstellungen!$B$5,"Unter Warnschwelle","Ausreichend")))</f>
        <v/>
      </c>
      <c r="H242" s="25">
        <f>IF(OR(A242="",E242&gt;=Einstellungen!$B$5),"",A242)</f>
        <v/>
      </c>
      <c r="I242" s="26">
        <f>IF(A242="","",Einstellungen!$B$5)</f>
        <v/>
      </c>
    </row>
    <row r="243">
      <c r="A243" s="22">
        <f>IF(OR(Einstellungen!$B$6="",ROW()-8&gt;Einstellungen!$B$6),"",Einstellungen!$B$2+ROW()-9)</f>
        <v/>
      </c>
      <c r="B243" s="23">
        <f>IF($A243="","",SUMIFS(Zahlungsplan!$I$2:$I$201,Zahlungsplan!$H$2:$H$201,$A243,Zahlungsplan!$I$2:$I$201,"&gt;0"))</f>
        <v/>
      </c>
      <c r="C243" s="23">
        <f>IF($A243="","",-SUMIFS(Zahlungsplan!$I$2:$I$201,Zahlungsplan!$H$2:$H$201,$A243,Zahlungsplan!$I$2:$I$201,"&lt;0"))</f>
        <v/>
      </c>
      <c r="D243" s="23">
        <f>IF(A243="","",B243-C243)</f>
        <v/>
      </c>
      <c r="E243" s="23">
        <f>IF(A243="","",Einstellungen!$B$4+SUM($D$9:D243))</f>
        <v/>
      </c>
      <c r="F243" s="23">
        <f>IF(E243="","",E243-Einstellungen!$B$5)</f>
        <v/>
      </c>
      <c r="G243" s="24">
        <f>IF(E243="","",IF(E243&lt;0,"Negativ",IF(E243&lt;Einstellungen!$B$5,"Unter Warnschwelle","Ausreichend")))</f>
        <v/>
      </c>
      <c r="H243" s="22">
        <f>IF(OR(A243="",E243&gt;=Einstellungen!$B$5),"",A243)</f>
        <v/>
      </c>
      <c r="I243" s="23">
        <f>IF(A243="","",Einstellungen!$B$5)</f>
        <v/>
      </c>
    </row>
    <row r="244">
      <c r="A244" s="25">
        <f>IF(OR(Einstellungen!$B$6="",ROW()-8&gt;Einstellungen!$B$6),"",Einstellungen!$B$2+ROW()-9)</f>
        <v/>
      </c>
      <c r="B244" s="26">
        <f>IF($A244="","",SUMIFS(Zahlungsplan!$I$2:$I$201,Zahlungsplan!$H$2:$H$201,$A244,Zahlungsplan!$I$2:$I$201,"&gt;0"))</f>
        <v/>
      </c>
      <c r="C244" s="26">
        <f>IF($A244="","",-SUMIFS(Zahlungsplan!$I$2:$I$201,Zahlungsplan!$H$2:$H$201,$A244,Zahlungsplan!$I$2:$I$201,"&lt;0"))</f>
        <v/>
      </c>
      <c r="D244" s="26">
        <f>IF(A244="","",B244-C244)</f>
        <v/>
      </c>
      <c r="E244" s="26">
        <f>IF(A244="","",Einstellungen!$B$4+SUM($D$9:D244))</f>
        <v/>
      </c>
      <c r="F244" s="26">
        <f>IF(E244="","",E244-Einstellungen!$B$5)</f>
        <v/>
      </c>
      <c r="G244" s="27">
        <f>IF(E244="","",IF(E244&lt;0,"Negativ",IF(E244&lt;Einstellungen!$B$5,"Unter Warnschwelle","Ausreichend")))</f>
        <v/>
      </c>
      <c r="H244" s="25">
        <f>IF(OR(A244="",E244&gt;=Einstellungen!$B$5),"",A244)</f>
        <v/>
      </c>
      <c r="I244" s="26">
        <f>IF(A244="","",Einstellungen!$B$5)</f>
        <v/>
      </c>
    </row>
    <row r="245">
      <c r="A245" s="22">
        <f>IF(OR(Einstellungen!$B$6="",ROW()-8&gt;Einstellungen!$B$6),"",Einstellungen!$B$2+ROW()-9)</f>
        <v/>
      </c>
      <c r="B245" s="23">
        <f>IF($A245="","",SUMIFS(Zahlungsplan!$I$2:$I$201,Zahlungsplan!$H$2:$H$201,$A245,Zahlungsplan!$I$2:$I$201,"&gt;0"))</f>
        <v/>
      </c>
      <c r="C245" s="23">
        <f>IF($A245="","",-SUMIFS(Zahlungsplan!$I$2:$I$201,Zahlungsplan!$H$2:$H$201,$A245,Zahlungsplan!$I$2:$I$201,"&lt;0"))</f>
        <v/>
      </c>
      <c r="D245" s="23">
        <f>IF(A245="","",B245-C245)</f>
        <v/>
      </c>
      <c r="E245" s="23">
        <f>IF(A245="","",Einstellungen!$B$4+SUM($D$9:D245))</f>
        <v/>
      </c>
      <c r="F245" s="23">
        <f>IF(E245="","",E245-Einstellungen!$B$5)</f>
        <v/>
      </c>
      <c r="G245" s="24">
        <f>IF(E245="","",IF(E245&lt;0,"Negativ",IF(E245&lt;Einstellungen!$B$5,"Unter Warnschwelle","Ausreichend")))</f>
        <v/>
      </c>
      <c r="H245" s="22">
        <f>IF(OR(A245="",E245&gt;=Einstellungen!$B$5),"",A245)</f>
        <v/>
      </c>
      <c r="I245" s="23">
        <f>IF(A245="","",Einstellungen!$B$5)</f>
        <v/>
      </c>
    </row>
    <row r="246">
      <c r="A246" s="25">
        <f>IF(OR(Einstellungen!$B$6="",ROW()-8&gt;Einstellungen!$B$6),"",Einstellungen!$B$2+ROW()-9)</f>
        <v/>
      </c>
      <c r="B246" s="26">
        <f>IF($A246="","",SUMIFS(Zahlungsplan!$I$2:$I$201,Zahlungsplan!$H$2:$H$201,$A246,Zahlungsplan!$I$2:$I$201,"&gt;0"))</f>
        <v/>
      </c>
      <c r="C246" s="26">
        <f>IF($A246="","",-SUMIFS(Zahlungsplan!$I$2:$I$201,Zahlungsplan!$H$2:$H$201,$A246,Zahlungsplan!$I$2:$I$201,"&lt;0"))</f>
        <v/>
      </c>
      <c r="D246" s="26">
        <f>IF(A246="","",B246-C246)</f>
        <v/>
      </c>
      <c r="E246" s="26">
        <f>IF(A246="","",Einstellungen!$B$4+SUM($D$9:D246))</f>
        <v/>
      </c>
      <c r="F246" s="26">
        <f>IF(E246="","",E246-Einstellungen!$B$5)</f>
        <v/>
      </c>
      <c r="G246" s="27">
        <f>IF(E246="","",IF(E246&lt;0,"Negativ",IF(E246&lt;Einstellungen!$B$5,"Unter Warnschwelle","Ausreichend")))</f>
        <v/>
      </c>
      <c r="H246" s="25">
        <f>IF(OR(A246="",E246&gt;=Einstellungen!$B$5),"",A246)</f>
        <v/>
      </c>
      <c r="I246" s="26">
        <f>IF(A246="","",Einstellungen!$B$5)</f>
        <v/>
      </c>
    </row>
    <row r="247">
      <c r="A247" s="22">
        <f>IF(OR(Einstellungen!$B$6="",ROW()-8&gt;Einstellungen!$B$6),"",Einstellungen!$B$2+ROW()-9)</f>
        <v/>
      </c>
      <c r="B247" s="23">
        <f>IF($A247="","",SUMIFS(Zahlungsplan!$I$2:$I$201,Zahlungsplan!$H$2:$H$201,$A247,Zahlungsplan!$I$2:$I$201,"&gt;0"))</f>
        <v/>
      </c>
      <c r="C247" s="23">
        <f>IF($A247="","",-SUMIFS(Zahlungsplan!$I$2:$I$201,Zahlungsplan!$H$2:$H$201,$A247,Zahlungsplan!$I$2:$I$201,"&lt;0"))</f>
        <v/>
      </c>
      <c r="D247" s="23">
        <f>IF(A247="","",B247-C247)</f>
        <v/>
      </c>
      <c r="E247" s="23">
        <f>IF(A247="","",Einstellungen!$B$4+SUM($D$9:D247))</f>
        <v/>
      </c>
      <c r="F247" s="23">
        <f>IF(E247="","",E247-Einstellungen!$B$5)</f>
        <v/>
      </c>
      <c r="G247" s="24">
        <f>IF(E247="","",IF(E247&lt;0,"Negativ",IF(E247&lt;Einstellungen!$B$5,"Unter Warnschwelle","Ausreichend")))</f>
        <v/>
      </c>
      <c r="H247" s="22">
        <f>IF(OR(A247="",E247&gt;=Einstellungen!$B$5),"",A247)</f>
        <v/>
      </c>
      <c r="I247" s="23">
        <f>IF(A247="","",Einstellungen!$B$5)</f>
        <v/>
      </c>
    </row>
    <row r="248">
      <c r="A248" s="25">
        <f>IF(OR(Einstellungen!$B$6="",ROW()-8&gt;Einstellungen!$B$6),"",Einstellungen!$B$2+ROW()-9)</f>
        <v/>
      </c>
      <c r="B248" s="26">
        <f>IF($A248="","",SUMIFS(Zahlungsplan!$I$2:$I$201,Zahlungsplan!$H$2:$H$201,$A248,Zahlungsplan!$I$2:$I$201,"&gt;0"))</f>
        <v/>
      </c>
      <c r="C248" s="26">
        <f>IF($A248="","",-SUMIFS(Zahlungsplan!$I$2:$I$201,Zahlungsplan!$H$2:$H$201,$A248,Zahlungsplan!$I$2:$I$201,"&lt;0"))</f>
        <v/>
      </c>
      <c r="D248" s="26">
        <f>IF(A248="","",B248-C248)</f>
        <v/>
      </c>
      <c r="E248" s="26">
        <f>IF(A248="","",Einstellungen!$B$4+SUM($D$9:D248))</f>
        <v/>
      </c>
      <c r="F248" s="26">
        <f>IF(E248="","",E248-Einstellungen!$B$5)</f>
        <v/>
      </c>
      <c r="G248" s="27">
        <f>IF(E248="","",IF(E248&lt;0,"Negativ",IF(E248&lt;Einstellungen!$B$5,"Unter Warnschwelle","Ausreichend")))</f>
        <v/>
      </c>
      <c r="H248" s="25">
        <f>IF(OR(A248="",E248&gt;=Einstellungen!$B$5),"",A248)</f>
        <v/>
      </c>
      <c r="I248" s="26">
        <f>IF(A248="","",Einstellungen!$B$5)</f>
        <v/>
      </c>
    </row>
    <row r="249">
      <c r="A249" s="22">
        <f>IF(OR(Einstellungen!$B$6="",ROW()-8&gt;Einstellungen!$B$6),"",Einstellungen!$B$2+ROW()-9)</f>
        <v/>
      </c>
      <c r="B249" s="23">
        <f>IF($A249="","",SUMIFS(Zahlungsplan!$I$2:$I$201,Zahlungsplan!$H$2:$H$201,$A249,Zahlungsplan!$I$2:$I$201,"&gt;0"))</f>
        <v/>
      </c>
      <c r="C249" s="23">
        <f>IF($A249="","",-SUMIFS(Zahlungsplan!$I$2:$I$201,Zahlungsplan!$H$2:$H$201,$A249,Zahlungsplan!$I$2:$I$201,"&lt;0"))</f>
        <v/>
      </c>
      <c r="D249" s="23">
        <f>IF(A249="","",B249-C249)</f>
        <v/>
      </c>
      <c r="E249" s="23">
        <f>IF(A249="","",Einstellungen!$B$4+SUM($D$9:D249))</f>
        <v/>
      </c>
      <c r="F249" s="23">
        <f>IF(E249="","",E249-Einstellungen!$B$5)</f>
        <v/>
      </c>
      <c r="G249" s="24">
        <f>IF(E249="","",IF(E249&lt;0,"Negativ",IF(E249&lt;Einstellungen!$B$5,"Unter Warnschwelle","Ausreichend")))</f>
        <v/>
      </c>
      <c r="H249" s="22">
        <f>IF(OR(A249="",E249&gt;=Einstellungen!$B$5),"",A249)</f>
        <v/>
      </c>
      <c r="I249" s="23">
        <f>IF(A249="","",Einstellungen!$B$5)</f>
        <v/>
      </c>
    </row>
    <row r="250">
      <c r="A250" s="25">
        <f>IF(OR(Einstellungen!$B$6="",ROW()-8&gt;Einstellungen!$B$6),"",Einstellungen!$B$2+ROW()-9)</f>
        <v/>
      </c>
      <c r="B250" s="26">
        <f>IF($A250="","",SUMIFS(Zahlungsplan!$I$2:$I$201,Zahlungsplan!$H$2:$H$201,$A250,Zahlungsplan!$I$2:$I$201,"&gt;0"))</f>
        <v/>
      </c>
      <c r="C250" s="26">
        <f>IF($A250="","",-SUMIFS(Zahlungsplan!$I$2:$I$201,Zahlungsplan!$H$2:$H$201,$A250,Zahlungsplan!$I$2:$I$201,"&lt;0"))</f>
        <v/>
      </c>
      <c r="D250" s="26">
        <f>IF(A250="","",B250-C250)</f>
        <v/>
      </c>
      <c r="E250" s="26">
        <f>IF(A250="","",Einstellungen!$B$4+SUM($D$9:D250))</f>
        <v/>
      </c>
      <c r="F250" s="26">
        <f>IF(E250="","",E250-Einstellungen!$B$5)</f>
        <v/>
      </c>
      <c r="G250" s="27">
        <f>IF(E250="","",IF(E250&lt;0,"Negativ",IF(E250&lt;Einstellungen!$B$5,"Unter Warnschwelle","Ausreichend")))</f>
        <v/>
      </c>
      <c r="H250" s="25">
        <f>IF(OR(A250="",E250&gt;=Einstellungen!$B$5),"",A250)</f>
        <v/>
      </c>
      <c r="I250" s="26">
        <f>IF(A250="","",Einstellungen!$B$5)</f>
        <v/>
      </c>
    </row>
    <row r="251">
      <c r="A251" s="22">
        <f>IF(OR(Einstellungen!$B$6="",ROW()-8&gt;Einstellungen!$B$6),"",Einstellungen!$B$2+ROW()-9)</f>
        <v/>
      </c>
      <c r="B251" s="23">
        <f>IF($A251="","",SUMIFS(Zahlungsplan!$I$2:$I$201,Zahlungsplan!$H$2:$H$201,$A251,Zahlungsplan!$I$2:$I$201,"&gt;0"))</f>
        <v/>
      </c>
      <c r="C251" s="23">
        <f>IF($A251="","",-SUMIFS(Zahlungsplan!$I$2:$I$201,Zahlungsplan!$H$2:$H$201,$A251,Zahlungsplan!$I$2:$I$201,"&lt;0"))</f>
        <v/>
      </c>
      <c r="D251" s="23">
        <f>IF(A251="","",B251-C251)</f>
        <v/>
      </c>
      <c r="E251" s="23">
        <f>IF(A251="","",Einstellungen!$B$4+SUM($D$9:D251))</f>
        <v/>
      </c>
      <c r="F251" s="23">
        <f>IF(E251="","",E251-Einstellungen!$B$5)</f>
        <v/>
      </c>
      <c r="G251" s="24">
        <f>IF(E251="","",IF(E251&lt;0,"Negativ",IF(E251&lt;Einstellungen!$B$5,"Unter Warnschwelle","Ausreichend")))</f>
        <v/>
      </c>
      <c r="H251" s="22">
        <f>IF(OR(A251="",E251&gt;=Einstellungen!$B$5),"",A251)</f>
        <v/>
      </c>
      <c r="I251" s="23">
        <f>IF(A251="","",Einstellungen!$B$5)</f>
        <v/>
      </c>
    </row>
    <row r="252">
      <c r="A252" s="25">
        <f>IF(OR(Einstellungen!$B$6="",ROW()-8&gt;Einstellungen!$B$6),"",Einstellungen!$B$2+ROW()-9)</f>
        <v/>
      </c>
      <c r="B252" s="26">
        <f>IF($A252="","",SUMIFS(Zahlungsplan!$I$2:$I$201,Zahlungsplan!$H$2:$H$201,$A252,Zahlungsplan!$I$2:$I$201,"&gt;0"))</f>
        <v/>
      </c>
      <c r="C252" s="26">
        <f>IF($A252="","",-SUMIFS(Zahlungsplan!$I$2:$I$201,Zahlungsplan!$H$2:$H$201,$A252,Zahlungsplan!$I$2:$I$201,"&lt;0"))</f>
        <v/>
      </c>
      <c r="D252" s="26">
        <f>IF(A252="","",B252-C252)</f>
        <v/>
      </c>
      <c r="E252" s="26">
        <f>IF(A252="","",Einstellungen!$B$4+SUM($D$9:D252))</f>
        <v/>
      </c>
      <c r="F252" s="26">
        <f>IF(E252="","",E252-Einstellungen!$B$5)</f>
        <v/>
      </c>
      <c r="G252" s="27">
        <f>IF(E252="","",IF(E252&lt;0,"Negativ",IF(E252&lt;Einstellungen!$B$5,"Unter Warnschwelle","Ausreichend")))</f>
        <v/>
      </c>
      <c r="H252" s="25">
        <f>IF(OR(A252="",E252&gt;=Einstellungen!$B$5),"",A252)</f>
        <v/>
      </c>
      <c r="I252" s="26">
        <f>IF(A252="","",Einstellungen!$B$5)</f>
        <v/>
      </c>
    </row>
    <row r="253">
      <c r="A253" s="22">
        <f>IF(OR(Einstellungen!$B$6="",ROW()-8&gt;Einstellungen!$B$6),"",Einstellungen!$B$2+ROW()-9)</f>
        <v/>
      </c>
      <c r="B253" s="23">
        <f>IF($A253="","",SUMIFS(Zahlungsplan!$I$2:$I$201,Zahlungsplan!$H$2:$H$201,$A253,Zahlungsplan!$I$2:$I$201,"&gt;0"))</f>
        <v/>
      </c>
      <c r="C253" s="23">
        <f>IF($A253="","",-SUMIFS(Zahlungsplan!$I$2:$I$201,Zahlungsplan!$H$2:$H$201,$A253,Zahlungsplan!$I$2:$I$201,"&lt;0"))</f>
        <v/>
      </c>
      <c r="D253" s="23">
        <f>IF(A253="","",B253-C253)</f>
        <v/>
      </c>
      <c r="E253" s="23">
        <f>IF(A253="","",Einstellungen!$B$4+SUM($D$9:D253))</f>
        <v/>
      </c>
      <c r="F253" s="23">
        <f>IF(E253="","",E253-Einstellungen!$B$5)</f>
        <v/>
      </c>
      <c r="G253" s="24">
        <f>IF(E253="","",IF(E253&lt;0,"Negativ",IF(E253&lt;Einstellungen!$B$5,"Unter Warnschwelle","Ausreichend")))</f>
        <v/>
      </c>
      <c r="H253" s="22">
        <f>IF(OR(A253="",E253&gt;=Einstellungen!$B$5),"",A253)</f>
        <v/>
      </c>
      <c r="I253" s="23">
        <f>IF(A253="","",Einstellungen!$B$5)</f>
        <v/>
      </c>
    </row>
    <row r="254">
      <c r="A254" s="25">
        <f>IF(OR(Einstellungen!$B$6="",ROW()-8&gt;Einstellungen!$B$6),"",Einstellungen!$B$2+ROW()-9)</f>
        <v/>
      </c>
      <c r="B254" s="26">
        <f>IF($A254="","",SUMIFS(Zahlungsplan!$I$2:$I$201,Zahlungsplan!$H$2:$H$201,$A254,Zahlungsplan!$I$2:$I$201,"&gt;0"))</f>
        <v/>
      </c>
      <c r="C254" s="26">
        <f>IF($A254="","",-SUMIFS(Zahlungsplan!$I$2:$I$201,Zahlungsplan!$H$2:$H$201,$A254,Zahlungsplan!$I$2:$I$201,"&lt;0"))</f>
        <v/>
      </c>
      <c r="D254" s="26">
        <f>IF(A254="","",B254-C254)</f>
        <v/>
      </c>
      <c r="E254" s="26">
        <f>IF(A254="","",Einstellungen!$B$4+SUM($D$9:D254))</f>
        <v/>
      </c>
      <c r="F254" s="26">
        <f>IF(E254="","",E254-Einstellungen!$B$5)</f>
        <v/>
      </c>
      <c r="G254" s="27">
        <f>IF(E254="","",IF(E254&lt;0,"Negativ",IF(E254&lt;Einstellungen!$B$5,"Unter Warnschwelle","Ausreichend")))</f>
        <v/>
      </c>
      <c r="H254" s="25">
        <f>IF(OR(A254="",E254&gt;=Einstellungen!$B$5),"",A254)</f>
        <v/>
      </c>
      <c r="I254" s="26">
        <f>IF(A254="","",Einstellungen!$B$5)</f>
        <v/>
      </c>
    </row>
    <row r="255">
      <c r="A255" s="22">
        <f>IF(OR(Einstellungen!$B$6="",ROW()-8&gt;Einstellungen!$B$6),"",Einstellungen!$B$2+ROW()-9)</f>
        <v/>
      </c>
      <c r="B255" s="23">
        <f>IF($A255="","",SUMIFS(Zahlungsplan!$I$2:$I$201,Zahlungsplan!$H$2:$H$201,$A255,Zahlungsplan!$I$2:$I$201,"&gt;0"))</f>
        <v/>
      </c>
      <c r="C255" s="23">
        <f>IF($A255="","",-SUMIFS(Zahlungsplan!$I$2:$I$201,Zahlungsplan!$H$2:$H$201,$A255,Zahlungsplan!$I$2:$I$201,"&lt;0"))</f>
        <v/>
      </c>
      <c r="D255" s="23">
        <f>IF(A255="","",B255-C255)</f>
        <v/>
      </c>
      <c r="E255" s="23">
        <f>IF(A255="","",Einstellungen!$B$4+SUM($D$9:D255))</f>
        <v/>
      </c>
      <c r="F255" s="23">
        <f>IF(E255="","",E255-Einstellungen!$B$5)</f>
        <v/>
      </c>
      <c r="G255" s="24">
        <f>IF(E255="","",IF(E255&lt;0,"Negativ",IF(E255&lt;Einstellungen!$B$5,"Unter Warnschwelle","Ausreichend")))</f>
        <v/>
      </c>
      <c r="H255" s="22">
        <f>IF(OR(A255="",E255&gt;=Einstellungen!$B$5),"",A255)</f>
        <v/>
      </c>
      <c r="I255" s="23">
        <f>IF(A255="","",Einstellungen!$B$5)</f>
        <v/>
      </c>
    </row>
    <row r="256">
      <c r="A256" s="25">
        <f>IF(OR(Einstellungen!$B$6="",ROW()-8&gt;Einstellungen!$B$6),"",Einstellungen!$B$2+ROW()-9)</f>
        <v/>
      </c>
      <c r="B256" s="26">
        <f>IF($A256="","",SUMIFS(Zahlungsplan!$I$2:$I$201,Zahlungsplan!$H$2:$H$201,$A256,Zahlungsplan!$I$2:$I$201,"&gt;0"))</f>
        <v/>
      </c>
      <c r="C256" s="26">
        <f>IF($A256="","",-SUMIFS(Zahlungsplan!$I$2:$I$201,Zahlungsplan!$H$2:$H$201,$A256,Zahlungsplan!$I$2:$I$201,"&lt;0"))</f>
        <v/>
      </c>
      <c r="D256" s="26">
        <f>IF(A256="","",B256-C256)</f>
        <v/>
      </c>
      <c r="E256" s="26">
        <f>IF(A256="","",Einstellungen!$B$4+SUM($D$9:D256))</f>
        <v/>
      </c>
      <c r="F256" s="26">
        <f>IF(E256="","",E256-Einstellungen!$B$5)</f>
        <v/>
      </c>
      <c r="G256" s="27">
        <f>IF(E256="","",IF(E256&lt;0,"Negativ",IF(E256&lt;Einstellungen!$B$5,"Unter Warnschwelle","Ausreichend")))</f>
        <v/>
      </c>
      <c r="H256" s="25">
        <f>IF(OR(A256="",E256&gt;=Einstellungen!$B$5),"",A256)</f>
        <v/>
      </c>
      <c r="I256" s="26">
        <f>IF(A256="","",Einstellungen!$B$5)</f>
        <v/>
      </c>
    </row>
    <row r="257">
      <c r="A257" s="22">
        <f>IF(OR(Einstellungen!$B$6="",ROW()-8&gt;Einstellungen!$B$6),"",Einstellungen!$B$2+ROW()-9)</f>
        <v/>
      </c>
      <c r="B257" s="23">
        <f>IF($A257="","",SUMIFS(Zahlungsplan!$I$2:$I$201,Zahlungsplan!$H$2:$H$201,$A257,Zahlungsplan!$I$2:$I$201,"&gt;0"))</f>
        <v/>
      </c>
      <c r="C257" s="23">
        <f>IF($A257="","",-SUMIFS(Zahlungsplan!$I$2:$I$201,Zahlungsplan!$H$2:$H$201,$A257,Zahlungsplan!$I$2:$I$201,"&lt;0"))</f>
        <v/>
      </c>
      <c r="D257" s="23">
        <f>IF(A257="","",B257-C257)</f>
        <v/>
      </c>
      <c r="E257" s="23">
        <f>IF(A257="","",Einstellungen!$B$4+SUM($D$9:D257))</f>
        <v/>
      </c>
      <c r="F257" s="23">
        <f>IF(E257="","",E257-Einstellungen!$B$5)</f>
        <v/>
      </c>
      <c r="G257" s="24">
        <f>IF(E257="","",IF(E257&lt;0,"Negativ",IF(E257&lt;Einstellungen!$B$5,"Unter Warnschwelle","Ausreichend")))</f>
        <v/>
      </c>
      <c r="H257" s="22">
        <f>IF(OR(A257="",E257&gt;=Einstellungen!$B$5),"",A257)</f>
        <v/>
      </c>
      <c r="I257" s="23">
        <f>IF(A257="","",Einstellungen!$B$5)</f>
        <v/>
      </c>
    </row>
    <row r="258">
      <c r="A258" s="25">
        <f>IF(OR(Einstellungen!$B$6="",ROW()-8&gt;Einstellungen!$B$6),"",Einstellungen!$B$2+ROW()-9)</f>
        <v/>
      </c>
      <c r="B258" s="26">
        <f>IF($A258="","",SUMIFS(Zahlungsplan!$I$2:$I$201,Zahlungsplan!$H$2:$H$201,$A258,Zahlungsplan!$I$2:$I$201,"&gt;0"))</f>
        <v/>
      </c>
      <c r="C258" s="26">
        <f>IF($A258="","",-SUMIFS(Zahlungsplan!$I$2:$I$201,Zahlungsplan!$H$2:$H$201,$A258,Zahlungsplan!$I$2:$I$201,"&lt;0"))</f>
        <v/>
      </c>
      <c r="D258" s="26">
        <f>IF(A258="","",B258-C258)</f>
        <v/>
      </c>
      <c r="E258" s="26">
        <f>IF(A258="","",Einstellungen!$B$4+SUM($D$9:D258))</f>
        <v/>
      </c>
      <c r="F258" s="26">
        <f>IF(E258="","",E258-Einstellungen!$B$5)</f>
        <v/>
      </c>
      <c r="G258" s="27">
        <f>IF(E258="","",IF(E258&lt;0,"Negativ",IF(E258&lt;Einstellungen!$B$5,"Unter Warnschwelle","Ausreichend")))</f>
        <v/>
      </c>
      <c r="H258" s="25">
        <f>IF(OR(A258="",E258&gt;=Einstellungen!$B$5),"",A258)</f>
        <v/>
      </c>
      <c r="I258" s="26">
        <f>IF(A258="","",Einstellungen!$B$5)</f>
        <v/>
      </c>
    </row>
    <row r="259">
      <c r="A259" s="22">
        <f>IF(OR(Einstellungen!$B$6="",ROW()-8&gt;Einstellungen!$B$6),"",Einstellungen!$B$2+ROW()-9)</f>
        <v/>
      </c>
      <c r="B259" s="23">
        <f>IF($A259="","",SUMIFS(Zahlungsplan!$I$2:$I$201,Zahlungsplan!$H$2:$H$201,$A259,Zahlungsplan!$I$2:$I$201,"&gt;0"))</f>
        <v/>
      </c>
      <c r="C259" s="23">
        <f>IF($A259="","",-SUMIFS(Zahlungsplan!$I$2:$I$201,Zahlungsplan!$H$2:$H$201,$A259,Zahlungsplan!$I$2:$I$201,"&lt;0"))</f>
        <v/>
      </c>
      <c r="D259" s="23">
        <f>IF(A259="","",B259-C259)</f>
        <v/>
      </c>
      <c r="E259" s="23">
        <f>IF(A259="","",Einstellungen!$B$4+SUM($D$9:D259))</f>
        <v/>
      </c>
      <c r="F259" s="23">
        <f>IF(E259="","",E259-Einstellungen!$B$5)</f>
        <v/>
      </c>
      <c r="G259" s="24">
        <f>IF(E259="","",IF(E259&lt;0,"Negativ",IF(E259&lt;Einstellungen!$B$5,"Unter Warnschwelle","Ausreichend")))</f>
        <v/>
      </c>
      <c r="H259" s="22">
        <f>IF(OR(A259="",E259&gt;=Einstellungen!$B$5),"",A259)</f>
        <v/>
      </c>
      <c r="I259" s="23">
        <f>IF(A259="","",Einstellungen!$B$5)</f>
        <v/>
      </c>
    </row>
    <row r="260">
      <c r="A260" s="25">
        <f>IF(OR(Einstellungen!$B$6="",ROW()-8&gt;Einstellungen!$B$6),"",Einstellungen!$B$2+ROW()-9)</f>
        <v/>
      </c>
      <c r="B260" s="26">
        <f>IF($A260="","",SUMIFS(Zahlungsplan!$I$2:$I$201,Zahlungsplan!$H$2:$H$201,$A260,Zahlungsplan!$I$2:$I$201,"&gt;0"))</f>
        <v/>
      </c>
      <c r="C260" s="26">
        <f>IF($A260="","",-SUMIFS(Zahlungsplan!$I$2:$I$201,Zahlungsplan!$H$2:$H$201,$A260,Zahlungsplan!$I$2:$I$201,"&lt;0"))</f>
        <v/>
      </c>
      <c r="D260" s="26">
        <f>IF(A260="","",B260-C260)</f>
        <v/>
      </c>
      <c r="E260" s="26">
        <f>IF(A260="","",Einstellungen!$B$4+SUM($D$9:D260))</f>
        <v/>
      </c>
      <c r="F260" s="26">
        <f>IF(E260="","",E260-Einstellungen!$B$5)</f>
        <v/>
      </c>
      <c r="G260" s="27">
        <f>IF(E260="","",IF(E260&lt;0,"Negativ",IF(E260&lt;Einstellungen!$B$5,"Unter Warnschwelle","Ausreichend")))</f>
        <v/>
      </c>
      <c r="H260" s="25">
        <f>IF(OR(A260="",E260&gt;=Einstellungen!$B$5),"",A260)</f>
        <v/>
      </c>
      <c r="I260" s="26">
        <f>IF(A260="","",Einstellungen!$B$5)</f>
        <v/>
      </c>
    </row>
    <row r="261">
      <c r="A261" s="22">
        <f>IF(OR(Einstellungen!$B$6="",ROW()-8&gt;Einstellungen!$B$6),"",Einstellungen!$B$2+ROW()-9)</f>
        <v/>
      </c>
      <c r="B261" s="23">
        <f>IF($A261="","",SUMIFS(Zahlungsplan!$I$2:$I$201,Zahlungsplan!$H$2:$H$201,$A261,Zahlungsplan!$I$2:$I$201,"&gt;0"))</f>
        <v/>
      </c>
      <c r="C261" s="23">
        <f>IF($A261="","",-SUMIFS(Zahlungsplan!$I$2:$I$201,Zahlungsplan!$H$2:$H$201,$A261,Zahlungsplan!$I$2:$I$201,"&lt;0"))</f>
        <v/>
      </c>
      <c r="D261" s="23">
        <f>IF(A261="","",B261-C261)</f>
        <v/>
      </c>
      <c r="E261" s="23">
        <f>IF(A261="","",Einstellungen!$B$4+SUM($D$9:D261))</f>
        <v/>
      </c>
      <c r="F261" s="23">
        <f>IF(E261="","",E261-Einstellungen!$B$5)</f>
        <v/>
      </c>
      <c r="G261" s="24">
        <f>IF(E261="","",IF(E261&lt;0,"Negativ",IF(E261&lt;Einstellungen!$B$5,"Unter Warnschwelle","Ausreichend")))</f>
        <v/>
      </c>
      <c r="H261" s="22">
        <f>IF(OR(A261="",E261&gt;=Einstellungen!$B$5),"",A261)</f>
        <v/>
      </c>
      <c r="I261" s="23">
        <f>IF(A261="","",Einstellungen!$B$5)</f>
        <v/>
      </c>
    </row>
    <row r="262">
      <c r="A262" s="25">
        <f>IF(OR(Einstellungen!$B$6="",ROW()-8&gt;Einstellungen!$B$6),"",Einstellungen!$B$2+ROW()-9)</f>
        <v/>
      </c>
      <c r="B262" s="26">
        <f>IF($A262="","",SUMIFS(Zahlungsplan!$I$2:$I$201,Zahlungsplan!$H$2:$H$201,$A262,Zahlungsplan!$I$2:$I$201,"&gt;0"))</f>
        <v/>
      </c>
      <c r="C262" s="26">
        <f>IF($A262="","",-SUMIFS(Zahlungsplan!$I$2:$I$201,Zahlungsplan!$H$2:$H$201,$A262,Zahlungsplan!$I$2:$I$201,"&lt;0"))</f>
        <v/>
      </c>
      <c r="D262" s="26">
        <f>IF(A262="","",B262-C262)</f>
        <v/>
      </c>
      <c r="E262" s="26">
        <f>IF(A262="","",Einstellungen!$B$4+SUM($D$9:D262))</f>
        <v/>
      </c>
      <c r="F262" s="26">
        <f>IF(E262="","",E262-Einstellungen!$B$5)</f>
        <v/>
      </c>
      <c r="G262" s="27">
        <f>IF(E262="","",IF(E262&lt;0,"Negativ",IF(E262&lt;Einstellungen!$B$5,"Unter Warnschwelle","Ausreichend")))</f>
        <v/>
      </c>
      <c r="H262" s="25">
        <f>IF(OR(A262="",E262&gt;=Einstellungen!$B$5),"",A262)</f>
        <v/>
      </c>
      <c r="I262" s="26">
        <f>IF(A262="","",Einstellungen!$B$5)</f>
        <v/>
      </c>
    </row>
    <row r="263">
      <c r="A263" s="22">
        <f>IF(OR(Einstellungen!$B$6="",ROW()-8&gt;Einstellungen!$B$6),"",Einstellungen!$B$2+ROW()-9)</f>
        <v/>
      </c>
      <c r="B263" s="23">
        <f>IF($A263="","",SUMIFS(Zahlungsplan!$I$2:$I$201,Zahlungsplan!$H$2:$H$201,$A263,Zahlungsplan!$I$2:$I$201,"&gt;0"))</f>
        <v/>
      </c>
      <c r="C263" s="23">
        <f>IF($A263="","",-SUMIFS(Zahlungsplan!$I$2:$I$201,Zahlungsplan!$H$2:$H$201,$A263,Zahlungsplan!$I$2:$I$201,"&lt;0"))</f>
        <v/>
      </c>
      <c r="D263" s="23">
        <f>IF(A263="","",B263-C263)</f>
        <v/>
      </c>
      <c r="E263" s="23">
        <f>IF(A263="","",Einstellungen!$B$4+SUM($D$9:D263))</f>
        <v/>
      </c>
      <c r="F263" s="23">
        <f>IF(E263="","",E263-Einstellungen!$B$5)</f>
        <v/>
      </c>
      <c r="G263" s="24">
        <f>IF(E263="","",IF(E263&lt;0,"Negativ",IF(E263&lt;Einstellungen!$B$5,"Unter Warnschwelle","Ausreichend")))</f>
        <v/>
      </c>
      <c r="H263" s="22">
        <f>IF(OR(A263="",E263&gt;=Einstellungen!$B$5),"",A263)</f>
        <v/>
      </c>
      <c r="I263" s="23">
        <f>IF(A263="","",Einstellungen!$B$5)</f>
        <v/>
      </c>
    </row>
    <row r="264">
      <c r="A264" s="25">
        <f>IF(OR(Einstellungen!$B$6="",ROW()-8&gt;Einstellungen!$B$6),"",Einstellungen!$B$2+ROW()-9)</f>
        <v/>
      </c>
      <c r="B264" s="26">
        <f>IF($A264="","",SUMIFS(Zahlungsplan!$I$2:$I$201,Zahlungsplan!$H$2:$H$201,$A264,Zahlungsplan!$I$2:$I$201,"&gt;0"))</f>
        <v/>
      </c>
      <c r="C264" s="26">
        <f>IF($A264="","",-SUMIFS(Zahlungsplan!$I$2:$I$201,Zahlungsplan!$H$2:$H$201,$A264,Zahlungsplan!$I$2:$I$201,"&lt;0"))</f>
        <v/>
      </c>
      <c r="D264" s="26">
        <f>IF(A264="","",B264-C264)</f>
        <v/>
      </c>
      <c r="E264" s="26">
        <f>IF(A264="","",Einstellungen!$B$4+SUM($D$9:D264))</f>
        <v/>
      </c>
      <c r="F264" s="26">
        <f>IF(E264="","",E264-Einstellungen!$B$5)</f>
        <v/>
      </c>
      <c r="G264" s="27">
        <f>IF(E264="","",IF(E264&lt;0,"Negativ",IF(E264&lt;Einstellungen!$B$5,"Unter Warnschwelle","Ausreichend")))</f>
        <v/>
      </c>
      <c r="H264" s="25">
        <f>IF(OR(A264="",E264&gt;=Einstellungen!$B$5),"",A264)</f>
        <v/>
      </c>
      <c r="I264" s="26">
        <f>IF(A264="","",Einstellungen!$B$5)</f>
        <v/>
      </c>
    </row>
    <row r="265">
      <c r="A265" s="22">
        <f>IF(OR(Einstellungen!$B$6="",ROW()-8&gt;Einstellungen!$B$6),"",Einstellungen!$B$2+ROW()-9)</f>
        <v/>
      </c>
      <c r="B265" s="23">
        <f>IF($A265="","",SUMIFS(Zahlungsplan!$I$2:$I$201,Zahlungsplan!$H$2:$H$201,$A265,Zahlungsplan!$I$2:$I$201,"&gt;0"))</f>
        <v/>
      </c>
      <c r="C265" s="23">
        <f>IF($A265="","",-SUMIFS(Zahlungsplan!$I$2:$I$201,Zahlungsplan!$H$2:$H$201,$A265,Zahlungsplan!$I$2:$I$201,"&lt;0"))</f>
        <v/>
      </c>
      <c r="D265" s="23">
        <f>IF(A265="","",B265-C265)</f>
        <v/>
      </c>
      <c r="E265" s="23">
        <f>IF(A265="","",Einstellungen!$B$4+SUM($D$9:D265))</f>
        <v/>
      </c>
      <c r="F265" s="23">
        <f>IF(E265="","",E265-Einstellungen!$B$5)</f>
        <v/>
      </c>
      <c r="G265" s="24">
        <f>IF(E265="","",IF(E265&lt;0,"Negativ",IF(E265&lt;Einstellungen!$B$5,"Unter Warnschwelle","Ausreichend")))</f>
        <v/>
      </c>
      <c r="H265" s="22">
        <f>IF(OR(A265="",E265&gt;=Einstellungen!$B$5),"",A265)</f>
        <v/>
      </c>
      <c r="I265" s="23">
        <f>IF(A265="","",Einstellungen!$B$5)</f>
        <v/>
      </c>
    </row>
    <row r="266">
      <c r="A266" s="25">
        <f>IF(OR(Einstellungen!$B$6="",ROW()-8&gt;Einstellungen!$B$6),"",Einstellungen!$B$2+ROW()-9)</f>
        <v/>
      </c>
      <c r="B266" s="26">
        <f>IF($A266="","",SUMIFS(Zahlungsplan!$I$2:$I$201,Zahlungsplan!$H$2:$H$201,$A266,Zahlungsplan!$I$2:$I$201,"&gt;0"))</f>
        <v/>
      </c>
      <c r="C266" s="26">
        <f>IF($A266="","",-SUMIFS(Zahlungsplan!$I$2:$I$201,Zahlungsplan!$H$2:$H$201,$A266,Zahlungsplan!$I$2:$I$201,"&lt;0"))</f>
        <v/>
      </c>
      <c r="D266" s="26">
        <f>IF(A266="","",B266-C266)</f>
        <v/>
      </c>
      <c r="E266" s="26">
        <f>IF(A266="","",Einstellungen!$B$4+SUM($D$9:D266))</f>
        <v/>
      </c>
      <c r="F266" s="26">
        <f>IF(E266="","",E266-Einstellungen!$B$5)</f>
        <v/>
      </c>
      <c r="G266" s="27">
        <f>IF(E266="","",IF(E266&lt;0,"Negativ",IF(E266&lt;Einstellungen!$B$5,"Unter Warnschwelle","Ausreichend")))</f>
        <v/>
      </c>
      <c r="H266" s="25">
        <f>IF(OR(A266="",E266&gt;=Einstellungen!$B$5),"",A266)</f>
        <v/>
      </c>
      <c r="I266" s="26">
        <f>IF(A266="","",Einstellungen!$B$5)</f>
        <v/>
      </c>
    </row>
    <row r="267">
      <c r="A267" s="22">
        <f>IF(OR(Einstellungen!$B$6="",ROW()-8&gt;Einstellungen!$B$6),"",Einstellungen!$B$2+ROW()-9)</f>
        <v/>
      </c>
      <c r="B267" s="23">
        <f>IF($A267="","",SUMIFS(Zahlungsplan!$I$2:$I$201,Zahlungsplan!$H$2:$H$201,$A267,Zahlungsplan!$I$2:$I$201,"&gt;0"))</f>
        <v/>
      </c>
      <c r="C267" s="23">
        <f>IF($A267="","",-SUMIFS(Zahlungsplan!$I$2:$I$201,Zahlungsplan!$H$2:$H$201,$A267,Zahlungsplan!$I$2:$I$201,"&lt;0"))</f>
        <v/>
      </c>
      <c r="D267" s="23">
        <f>IF(A267="","",B267-C267)</f>
        <v/>
      </c>
      <c r="E267" s="23">
        <f>IF(A267="","",Einstellungen!$B$4+SUM($D$9:D267))</f>
        <v/>
      </c>
      <c r="F267" s="23">
        <f>IF(E267="","",E267-Einstellungen!$B$5)</f>
        <v/>
      </c>
      <c r="G267" s="24">
        <f>IF(E267="","",IF(E267&lt;0,"Negativ",IF(E267&lt;Einstellungen!$B$5,"Unter Warnschwelle","Ausreichend")))</f>
        <v/>
      </c>
      <c r="H267" s="22">
        <f>IF(OR(A267="",E267&gt;=Einstellungen!$B$5),"",A267)</f>
        <v/>
      </c>
      <c r="I267" s="23">
        <f>IF(A267="","",Einstellungen!$B$5)</f>
        <v/>
      </c>
    </row>
    <row r="268">
      <c r="A268" s="25">
        <f>IF(OR(Einstellungen!$B$6="",ROW()-8&gt;Einstellungen!$B$6),"",Einstellungen!$B$2+ROW()-9)</f>
        <v/>
      </c>
      <c r="B268" s="26">
        <f>IF($A268="","",SUMIFS(Zahlungsplan!$I$2:$I$201,Zahlungsplan!$H$2:$H$201,$A268,Zahlungsplan!$I$2:$I$201,"&gt;0"))</f>
        <v/>
      </c>
      <c r="C268" s="26">
        <f>IF($A268="","",-SUMIFS(Zahlungsplan!$I$2:$I$201,Zahlungsplan!$H$2:$H$201,$A268,Zahlungsplan!$I$2:$I$201,"&lt;0"))</f>
        <v/>
      </c>
      <c r="D268" s="26">
        <f>IF(A268="","",B268-C268)</f>
        <v/>
      </c>
      <c r="E268" s="26">
        <f>IF(A268="","",Einstellungen!$B$4+SUM($D$9:D268))</f>
        <v/>
      </c>
      <c r="F268" s="26">
        <f>IF(E268="","",E268-Einstellungen!$B$5)</f>
        <v/>
      </c>
      <c r="G268" s="27">
        <f>IF(E268="","",IF(E268&lt;0,"Negativ",IF(E268&lt;Einstellungen!$B$5,"Unter Warnschwelle","Ausreichend")))</f>
        <v/>
      </c>
      <c r="H268" s="25">
        <f>IF(OR(A268="",E268&gt;=Einstellungen!$B$5),"",A268)</f>
        <v/>
      </c>
      <c r="I268" s="26">
        <f>IF(A268="","",Einstellungen!$B$5)</f>
        <v/>
      </c>
    </row>
    <row r="269">
      <c r="A269" s="22">
        <f>IF(OR(Einstellungen!$B$6="",ROW()-8&gt;Einstellungen!$B$6),"",Einstellungen!$B$2+ROW()-9)</f>
        <v/>
      </c>
      <c r="B269" s="23">
        <f>IF($A269="","",SUMIFS(Zahlungsplan!$I$2:$I$201,Zahlungsplan!$H$2:$H$201,$A269,Zahlungsplan!$I$2:$I$201,"&gt;0"))</f>
        <v/>
      </c>
      <c r="C269" s="23">
        <f>IF($A269="","",-SUMIFS(Zahlungsplan!$I$2:$I$201,Zahlungsplan!$H$2:$H$201,$A269,Zahlungsplan!$I$2:$I$201,"&lt;0"))</f>
        <v/>
      </c>
      <c r="D269" s="23">
        <f>IF(A269="","",B269-C269)</f>
        <v/>
      </c>
      <c r="E269" s="23">
        <f>IF(A269="","",Einstellungen!$B$4+SUM($D$9:D269))</f>
        <v/>
      </c>
      <c r="F269" s="23">
        <f>IF(E269="","",E269-Einstellungen!$B$5)</f>
        <v/>
      </c>
      <c r="G269" s="24">
        <f>IF(E269="","",IF(E269&lt;0,"Negativ",IF(E269&lt;Einstellungen!$B$5,"Unter Warnschwelle","Ausreichend")))</f>
        <v/>
      </c>
      <c r="H269" s="22">
        <f>IF(OR(A269="",E269&gt;=Einstellungen!$B$5),"",A269)</f>
        <v/>
      </c>
      <c r="I269" s="23">
        <f>IF(A269="","",Einstellungen!$B$5)</f>
        <v/>
      </c>
    </row>
    <row r="270">
      <c r="A270" s="25">
        <f>IF(OR(Einstellungen!$B$6="",ROW()-8&gt;Einstellungen!$B$6),"",Einstellungen!$B$2+ROW()-9)</f>
        <v/>
      </c>
      <c r="B270" s="26">
        <f>IF($A270="","",SUMIFS(Zahlungsplan!$I$2:$I$201,Zahlungsplan!$H$2:$H$201,$A270,Zahlungsplan!$I$2:$I$201,"&gt;0"))</f>
        <v/>
      </c>
      <c r="C270" s="26">
        <f>IF($A270="","",-SUMIFS(Zahlungsplan!$I$2:$I$201,Zahlungsplan!$H$2:$H$201,$A270,Zahlungsplan!$I$2:$I$201,"&lt;0"))</f>
        <v/>
      </c>
      <c r="D270" s="26">
        <f>IF(A270="","",B270-C270)</f>
        <v/>
      </c>
      <c r="E270" s="26">
        <f>IF(A270="","",Einstellungen!$B$4+SUM($D$9:D270))</f>
        <v/>
      </c>
      <c r="F270" s="26">
        <f>IF(E270="","",E270-Einstellungen!$B$5)</f>
        <v/>
      </c>
      <c r="G270" s="27">
        <f>IF(E270="","",IF(E270&lt;0,"Negativ",IF(E270&lt;Einstellungen!$B$5,"Unter Warnschwelle","Ausreichend")))</f>
        <v/>
      </c>
      <c r="H270" s="25">
        <f>IF(OR(A270="",E270&gt;=Einstellungen!$B$5),"",A270)</f>
        <v/>
      </c>
      <c r="I270" s="26">
        <f>IF(A270="","",Einstellungen!$B$5)</f>
        <v/>
      </c>
    </row>
    <row r="271">
      <c r="A271" s="22">
        <f>IF(OR(Einstellungen!$B$6="",ROW()-8&gt;Einstellungen!$B$6),"",Einstellungen!$B$2+ROW()-9)</f>
        <v/>
      </c>
      <c r="B271" s="23">
        <f>IF($A271="","",SUMIFS(Zahlungsplan!$I$2:$I$201,Zahlungsplan!$H$2:$H$201,$A271,Zahlungsplan!$I$2:$I$201,"&gt;0"))</f>
        <v/>
      </c>
      <c r="C271" s="23">
        <f>IF($A271="","",-SUMIFS(Zahlungsplan!$I$2:$I$201,Zahlungsplan!$H$2:$H$201,$A271,Zahlungsplan!$I$2:$I$201,"&lt;0"))</f>
        <v/>
      </c>
      <c r="D271" s="23">
        <f>IF(A271="","",B271-C271)</f>
        <v/>
      </c>
      <c r="E271" s="23">
        <f>IF(A271="","",Einstellungen!$B$4+SUM($D$9:D271))</f>
        <v/>
      </c>
      <c r="F271" s="23">
        <f>IF(E271="","",E271-Einstellungen!$B$5)</f>
        <v/>
      </c>
      <c r="G271" s="24">
        <f>IF(E271="","",IF(E271&lt;0,"Negativ",IF(E271&lt;Einstellungen!$B$5,"Unter Warnschwelle","Ausreichend")))</f>
        <v/>
      </c>
      <c r="H271" s="22">
        <f>IF(OR(A271="",E271&gt;=Einstellungen!$B$5),"",A271)</f>
        <v/>
      </c>
      <c r="I271" s="23">
        <f>IF(A271="","",Einstellungen!$B$5)</f>
        <v/>
      </c>
    </row>
    <row r="272">
      <c r="A272" s="25">
        <f>IF(OR(Einstellungen!$B$6="",ROW()-8&gt;Einstellungen!$B$6),"",Einstellungen!$B$2+ROW()-9)</f>
        <v/>
      </c>
      <c r="B272" s="26">
        <f>IF($A272="","",SUMIFS(Zahlungsplan!$I$2:$I$201,Zahlungsplan!$H$2:$H$201,$A272,Zahlungsplan!$I$2:$I$201,"&gt;0"))</f>
        <v/>
      </c>
      <c r="C272" s="26">
        <f>IF($A272="","",-SUMIFS(Zahlungsplan!$I$2:$I$201,Zahlungsplan!$H$2:$H$201,$A272,Zahlungsplan!$I$2:$I$201,"&lt;0"))</f>
        <v/>
      </c>
      <c r="D272" s="26">
        <f>IF(A272="","",B272-C272)</f>
        <v/>
      </c>
      <c r="E272" s="26">
        <f>IF(A272="","",Einstellungen!$B$4+SUM($D$9:D272))</f>
        <v/>
      </c>
      <c r="F272" s="26">
        <f>IF(E272="","",E272-Einstellungen!$B$5)</f>
        <v/>
      </c>
      <c r="G272" s="27">
        <f>IF(E272="","",IF(E272&lt;0,"Negativ",IF(E272&lt;Einstellungen!$B$5,"Unter Warnschwelle","Ausreichend")))</f>
        <v/>
      </c>
      <c r="H272" s="25">
        <f>IF(OR(A272="",E272&gt;=Einstellungen!$B$5),"",A272)</f>
        <v/>
      </c>
      <c r="I272" s="26">
        <f>IF(A272="","",Einstellungen!$B$5)</f>
        <v/>
      </c>
    </row>
    <row r="273">
      <c r="A273" s="22">
        <f>IF(OR(Einstellungen!$B$6="",ROW()-8&gt;Einstellungen!$B$6),"",Einstellungen!$B$2+ROW()-9)</f>
        <v/>
      </c>
      <c r="B273" s="23">
        <f>IF($A273="","",SUMIFS(Zahlungsplan!$I$2:$I$201,Zahlungsplan!$H$2:$H$201,$A273,Zahlungsplan!$I$2:$I$201,"&gt;0"))</f>
        <v/>
      </c>
      <c r="C273" s="23">
        <f>IF($A273="","",-SUMIFS(Zahlungsplan!$I$2:$I$201,Zahlungsplan!$H$2:$H$201,$A273,Zahlungsplan!$I$2:$I$201,"&lt;0"))</f>
        <v/>
      </c>
      <c r="D273" s="23">
        <f>IF(A273="","",B273-C273)</f>
        <v/>
      </c>
      <c r="E273" s="23">
        <f>IF(A273="","",Einstellungen!$B$4+SUM($D$9:D273))</f>
        <v/>
      </c>
      <c r="F273" s="23">
        <f>IF(E273="","",E273-Einstellungen!$B$5)</f>
        <v/>
      </c>
      <c r="G273" s="24">
        <f>IF(E273="","",IF(E273&lt;0,"Negativ",IF(E273&lt;Einstellungen!$B$5,"Unter Warnschwelle","Ausreichend")))</f>
        <v/>
      </c>
      <c r="H273" s="22">
        <f>IF(OR(A273="",E273&gt;=Einstellungen!$B$5),"",A273)</f>
        <v/>
      </c>
      <c r="I273" s="23">
        <f>IF(A273="","",Einstellungen!$B$5)</f>
        <v/>
      </c>
    </row>
    <row r="274">
      <c r="A274" s="25">
        <f>IF(OR(Einstellungen!$B$6="",ROW()-8&gt;Einstellungen!$B$6),"",Einstellungen!$B$2+ROW()-9)</f>
        <v/>
      </c>
      <c r="B274" s="26">
        <f>IF($A274="","",SUMIFS(Zahlungsplan!$I$2:$I$201,Zahlungsplan!$H$2:$H$201,$A274,Zahlungsplan!$I$2:$I$201,"&gt;0"))</f>
        <v/>
      </c>
      <c r="C274" s="26">
        <f>IF($A274="","",-SUMIFS(Zahlungsplan!$I$2:$I$201,Zahlungsplan!$H$2:$H$201,$A274,Zahlungsplan!$I$2:$I$201,"&lt;0"))</f>
        <v/>
      </c>
      <c r="D274" s="26">
        <f>IF(A274="","",B274-C274)</f>
        <v/>
      </c>
      <c r="E274" s="26">
        <f>IF(A274="","",Einstellungen!$B$4+SUM($D$9:D274))</f>
        <v/>
      </c>
      <c r="F274" s="26">
        <f>IF(E274="","",E274-Einstellungen!$B$5)</f>
        <v/>
      </c>
      <c r="G274" s="27">
        <f>IF(E274="","",IF(E274&lt;0,"Negativ",IF(E274&lt;Einstellungen!$B$5,"Unter Warnschwelle","Ausreichend")))</f>
        <v/>
      </c>
      <c r="H274" s="25">
        <f>IF(OR(A274="",E274&gt;=Einstellungen!$B$5),"",A274)</f>
        <v/>
      </c>
      <c r="I274" s="26">
        <f>IF(A274="","",Einstellungen!$B$5)</f>
        <v/>
      </c>
    </row>
    <row r="275">
      <c r="A275" s="22">
        <f>IF(OR(Einstellungen!$B$6="",ROW()-8&gt;Einstellungen!$B$6),"",Einstellungen!$B$2+ROW()-9)</f>
        <v/>
      </c>
      <c r="B275" s="23">
        <f>IF($A275="","",SUMIFS(Zahlungsplan!$I$2:$I$201,Zahlungsplan!$H$2:$H$201,$A275,Zahlungsplan!$I$2:$I$201,"&gt;0"))</f>
        <v/>
      </c>
      <c r="C275" s="23">
        <f>IF($A275="","",-SUMIFS(Zahlungsplan!$I$2:$I$201,Zahlungsplan!$H$2:$H$201,$A275,Zahlungsplan!$I$2:$I$201,"&lt;0"))</f>
        <v/>
      </c>
      <c r="D275" s="23">
        <f>IF(A275="","",B275-C275)</f>
        <v/>
      </c>
      <c r="E275" s="23">
        <f>IF(A275="","",Einstellungen!$B$4+SUM($D$9:D275))</f>
        <v/>
      </c>
      <c r="F275" s="23">
        <f>IF(E275="","",E275-Einstellungen!$B$5)</f>
        <v/>
      </c>
      <c r="G275" s="24">
        <f>IF(E275="","",IF(E275&lt;0,"Negativ",IF(E275&lt;Einstellungen!$B$5,"Unter Warnschwelle","Ausreichend")))</f>
        <v/>
      </c>
      <c r="H275" s="22">
        <f>IF(OR(A275="",E275&gt;=Einstellungen!$B$5),"",A275)</f>
        <v/>
      </c>
      <c r="I275" s="23">
        <f>IF(A275="","",Einstellungen!$B$5)</f>
        <v/>
      </c>
    </row>
    <row r="276">
      <c r="A276" s="25">
        <f>IF(OR(Einstellungen!$B$6="",ROW()-8&gt;Einstellungen!$B$6),"",Einstellungen!$B$2+ROW()-9)</f>
        <v/>
      </c>
      <c r="B276" s="26">
        <f>IF($A276="","",SUMIFS(Zahlungsplan!$I$2:$I$201,Zahlungsplan!$H$2:$H$201,$A276,Zahlungsplan!$I$2:$I$201,"&gt;0"))</f>
        <v/>
      </c>
      <c r="C276" s="26">
        <f>IF($A276="","",-SUMIFS(Zahlungsplan!$I$2:$I$201,Zahlungsplan!$H$2:$H$201,$A276,Zahlungsplan!$I$2:$I$201,"&lt;0"))</f>
        <v/>
      </c>
      <c r="D276" s="26">
        <f>IF(A276="","",B276-C276)</f>
        <v/>
      </c>
      <c r="E276" s="26">
        <f>IF(A276="","",Einstellungen!$B$4+SUM($D$9:D276))</f>
        <v/>
      </c>
      <c r="F276" s="26">
        <f>IF(E276="","",E276-Einstellungen!$B$5)</f>
        <v/>
      </c>
      <c r="G276" s="27">
        <f>IF(E276="","",IF(E276&lt;0,"Negativ",IF(E276&lt;Einstellungen!$B$5,"Unter Warnschwelle","Ausreichend")))</f>
        <v/>
      </c>
      <c r="H276" s="25">
        <f>IF(OR(A276="",E276&gt;=Einstellungen!$B$5),"",A276)</f>
        <v/>
      </c>
      <c r="I276" s="26">
        <f>IF(A276="","",Einstellungen!$B$5)</f>
        <v/>
      </c>
    </row>
    <row r="277">
      <c r="A277" s="22">
        <f>IF(OR(Einstellungen!$B$6="",ROW()-8&gt;Einstellungen!$B$6),"",Einstellungen!$B$2+ROW()-9)</f>
        <v/>
      </c>
      <c r="B277" s="23">
        <f>IF($A277="","",SUMIFS(Zahlungsplan!$I$2:$I$201,Zahlungsplan!$H$2:$H$201,$A277,Zahlungsplan!$I$2:$I$201,"&gt;0"))</f>
        <v/>
      </c>
      <c r="C277" s="23">
        <f>IF($A277="","",-SUMIFS(Zahlungsplan!$I$2:$I$201,Zahlungsplan!$H$2:$H$201,$A277,Zahlungsplan!$I$2:$I$201,"&lt;0"))</f>
        <v/>
      </c>
      <c r="D277" s="23">
        <f>IF(A277="","",B277-C277)</f>
        <v/>
      </c>
      <c r="E277" s="23">
        <f>IF(A277="","",Einstellungen!$B$4+SUM($D$9:D277))</f>
        <v/>
      </c>
      <c r="F277" s="23">
        <f>IF(E277="","",E277-Einstellungen!$B$5)</f>
        <v/>
      </c>
      <c r="G277" s="24">
        <f>IF(E277="","",IF(E277&lt;0,"Negativ",IF(E277&lt;Einstellungen!$B$5,"Unter Warnschwelle","Ausreichend")))</f>
        <v/>
      </c>
      <c r="H277" s="22">
        <f>IF(OR(A277="",E277&gt;=Einstellungen!$B$5),"",A277)</f>
        <v/>
      </c>
      <c r="I277" s="23">
        <f>IF(A277="","",Einstellungen!$B$5)</f>
        <v/>
      </c>
    </row>
    <row r="278">
      <c r="A278" s="25">
        <f>IF(OR(Einstellungen!$B$6="",ROW()-8&gt;Einstellungen!$B$6),"",Einstellungen!$B$2+ROW()-9)</f>
        <v/>
      </c>
      <c r="B278" s="26">
        <f>IF($A278="","",SUMIFS(Zahlungsplan!$I$2:$I$201,Zahlungsplan!$H$2:$H$201,$A278,Zahlungsplan!$I$2:$I$201,"&gt;0"))</f>
        <v/>
      </c>
      <c r="C278" s="26">
        <f>IF($A278="","",-SUMIFS(Zahlungsplan!$I$2:$I$201,Zahlungsplan!$H$2:$H$201,$A278,Zahlungsplan!$I$2:$I$201,"&lt;0"))</f>
        <v/>
      </c>
      <c r="D278" s="26">
        <f>IF(A278="","",B278-C278)</f>
        <v/>
      </c>
      <c r="E278" s="26">
        <f>IF(A278="","",Einstellungen!$B$4+SUM($D$9:D278))</f>
        <v/>
      </c>
      <c r="F278" s="26">
        <f>IF(E278="","",E278-Einstellungen!$B$5)</f>
        <v/>
      </c>
      <c r="G278" s="27">
        <f>IF(E278="","",IF(E278&lt;0,"Negativ",IF(E278&lt;Einstellungen!$B$5,"Unter Warnschwelle","Ausreichend")))</f>
        <v/>
      </c>
      <c r="H278" s="25">
        <f>IF(OR(A278="",E278&gt;=Einstellungen!$B$5),"",A278)</f>
        <v/>
      </c>
      <c r="I278" s="26">
        <f>IF(A278="","",Einstellungen!$B$5)</f>
        <v/>
      </c>
    </row>
    <row r="279">
      <c r="A279" s="22">
        <f>IF(OR(Einstellungen!$B$6="",ROW()-8&gt;Einstellungen!$B$6),"",Einstellungen!$B$2+ROW()-9)</f>
        <v/>
      </c>
      <c r="B279" s="23">
        <f>IF($A279="","",SUMIFS(Zahlungsplan!$I$2:$I$201,Zahlungsplan!$H$2:$H$201,$A279,Zahlungsplan!$I$2:$I$201,"&gt;0"))</f>
        <v/>
      </c>
      <c r="C279" s="23">
        <f>IF($A279="","",-SUMIFS(Zahlungsplan!$I$2:$I$201,Zahlungsplan!$H$2:$H$201,$A279,Zahlungsplan!$I$2:$I$201,"&lt;0"))</f>
        <v/>
      </c>
      <c r="D279" s="23">
        <f>IF(A279="","",B279-C279)</f>
        <v/>
      </c>
      <c r="E279" s="23">
        <f>IF(A279="","",Einstellungen!$B$4+SUM($D$9:D279))</f>
        <v/>
      </c>
      <c r="F279" s="23">
        <f>IF(E279="","",E279-Einstellungen!$B$5)</f>
        <v/>
      </c>
      <c r="G279" s="24">
        <f>IF(E279="","",IF(E279&lt;0,"Negativ",IF(E279&lt;Einstellungen!$B$5,"Unter Warnschwelle","Ausreichend")))</f>
        <v/>
      </c>
      <c r="H279" s="22">
        <f>IF(OR(A279="",E279&gt;=Einstellungen!$B$5),"",A279)</f>
        <v/>
      </c>
      <c r="I279" s="23">
        <f>IF(A279="","",Einstellungen!$B$5)</f>
        <v/>
      </c>
    </row>
    <row r="280">
      <c r="A280" s="25">
        <f>IF(OR(Einstellungen!$B$6="",ROW()-8&gt;Einstellungen!$B$6),"",Einstellungen!$B$2+ROW()-9)</f>
        <v/>
      </c>
      <c r="B280" s="26">
        <f>IF($A280="","",SUMIFS(Zahlungsplan!$I$2:$I$201,Zahlungsplan!$H$2:$H$201,$A280,Zahlungsplan!$I$2:$I$201,"&gt;0"))</f>
        <v/>
      </c>
      <c r="C280" s="26">
        <f>IF($A280="","",-SUMIFS(Zahlungsplan!$I$2:$I$201,Zahlungsplan!$H$2:$H$201,$A280,Zahlungsplan!$I$2:$I$201,"&lt;0"))</f>
        <v/>
      </c>
      <c r="D280" s="26">
        <f>IF(A280="","",B280-C280)</f>
        <v/>
      </c>
      <c r="E280" s="26">
        <f>IF(A280="","",Einstellungen!$B$4+SUM($D$9:D280))</f>
        <v/>
      </c>
      <c r="F280" s="26">
        <f>IF(E280="","",E280-Einstellungen!$B$5)</f>
        <v/>
      </c>
      <c r="G280" s="27">
        <f>IF(E280="","",IF(E280&lt;0,"Negativ",IF(E280&lt;Einstellungen!$B$5,"Unter Warnschwelle","Ausreichend")))</f>
        <v/>
      </c>
      <c r="H280" s="25">
        <f>IF(OR(A280="",E280&gt;=Einstellungen!$B$5),"",A280)</f>
        <v/>
      </c>
      <c r="I280" s="26">
        <f>IF(A280="","",Einstellungen!$B$5)</f>
        <v/>
      </c>
    </row>
    <row r="281">
      <c r="A281" s="22">
        <f>IF(OR(Einstellungen!$B$6="",ROW()-8&gt;Einstellungen!$B$6),"",Einstellungen!$B$2+ROW()-9)</f>
        <v/>
      </c>
      <c r="B281" s="23">
        <f>IF($A281="","",SUMIFS(Zahlungsplan!$I$2:$I$201,Zahlungsplan!$H$2:$H$201,$A281,Zahlungsplan!$I$2:$I$201,"&gt;0"))</f>
        <v/>
      </c>
      <c r="C281" s="23">
        <f>IF($A281="","",-SUMIFS(Zahlungsplan!$I$2:$I$201,Zahlungsplan!$H$2:$H$201,$A281,Zahlungsplan!$I$2:$I$201,"&lt;0"))</f>
        <v/>
      </c>
      <c r="D281" s="23">
        <f>IF(A281="","",B281-C281)</f>
        <v/>
      </c>
      <c r="E281" s="23">
        <f>IF(A281="","",Einstellungen!$B$4+SUM($D$9:D281))</f>
        <v/>
      </c>
      <c r="F281" s="23">
        <f>IF(E281="","",E281-Einstellungen!$B$5)</f>
        <v/>
      </c>
      <c r="G281" s="24">
        <f>IF(E281="","",IF(E281&lt;0,"Negativ",IF(E281&lt;Einstellungen!$B$5,"Unter Warnschwelle","Ausreichend")))</f>
        <v/>
      </c>
      <c r="H281" s="22">
        <f>IF(OR(A281="",E281&gt;=Einstellungen!$B$5),"",A281)</f>
        <v/>
      </c>
      <c r="I281" s="23">
        <f>IF(A281="","",Einstellungen!$B$5)</f>
        <v/>
      </c>
    </row>
    <row r="282">
      <c r="A282" s="25">
        <f>IF(OR(Einstellungen!$B$6="",ROW()-8&gt;Einstellungen!$B$6),"",Einstellungen!$B$2+ROW()-9)</f>
        <v/>
      </c>
      <c r="B282" s="26">
        <f>IF($A282="","",SUMIFS(Zahlungsplan!$I$2:$I$201,Zahlungsplan!$H$2:$H$201,$A282,Zahlungsplan!$I$2:$I$201,"&gt;0"))</f>
        <v/>
      </c>
      <c r="C282" s="26">
        <f>IF($A282="","",-SUMIFS(Zahlungsplan!$I$2:$I$201,Zahlungsplan!$H$2:$H$201,$A282,Zahlungsplan!$I$2:$I$201,"&lt;0"))</f>
        <v/>
      </c>
      <c r="D282" s="26">
        <f>IF(A282="","",B282-C282)</f>
        <v/>
      </c>
      <c r="E282" s="26">
        <f>IF(A282="","",Einstellungen!$B$4+SUM($D$9:D282))</f>
        <v/>
      </c>
      <c r="F282" s="26">
        <f>IF(E282="","",E282-Einstellungen!$B$5)</f>
        <v/>
      </c>
      <c r="G282" s="27">
        <f>IF(E282="","",IF(E282&lt;0,"Negativ",IF(E282&lt;Einstellungen!$B$5,"Unter Warnschwelle","Ausreichend")))</f>
        <v/>
      </c>
      <c r="H282" s="25">
        <f>IF(OR(A282="",E282&gt;=Einstellungen!$B$5),"",A282)</f>
        <v/>
      </c>
      <c r="I282" s="26">
        <f>IF(A282="","",Einstellungen!$B$5)</f>
        <v/>
      </c>
    </row>
    <row r="283">
      <c r="A283" s="22">
        <f>IF(OR(Einstellungen!$B$6="",ROW()-8&gt;Einstellungen!$B$6),"",Einstellungen!$B$2+ROW()-9)</f>
        <v/>
      </c>
      <c r="B283" s="23">
        <f>IF($A283="","",SUMIFS(Zahlungsplan!$I$2:$I$201,Zahlungsplan!$H$2:$H$201,$A283,Zahlungsplan!$I$2:$I$201,"&gt;0"))</f>
        <v/>
      </c>
      <c r="C283" s="23">
        <f>IF($A283="","",-SUMIFS(Zahlungsplan!$I$2:$I$201,Zahlungsplan!$H$2:$H$201,$A283,Zahlungsplan!$I$2:$I$201,"&lt;0"))</f>
        <v/>
      </c>
      <c r="D283" s="23">
        <f>IF(A283="","",B283-C283)</f>
        <v/>
      </c>
      <c r="E283" s="23">
        <f>IF(A283="","",Einstellungen!$B$4+SUM($D$9:D283))</f>
        <v/>
      </c>
      <c r="F283" s="23">
        <f>IF(E283="","",E283-Einstellungen!$B$5)</f>
        <v/>
      </c>
      <c r="G283" s="24">
        <f>IF(E283="","",IF(E283&lt;0,"Negativ",IF(E283&lt;Einstellungen!$B$5,"Unter Warnschwelle","Ausreichend")))</f>
        <v/>
      </c>
      <c r="H283" s="22">
        <f>IF(OR(A283="",E283&gt;=Einstellungen!$B$5),"",A283)</f>
        <v/>
      </c>
      <c r="I283" s="23">
        <f>IF(A283="","",Einstellungen!$B$5)</f>
        <v/>
      </c>
    </row>
    <row r="284">
      <c r="A284" s="25">
        <f>IF(OR(Einstellungen!$B$6="",ROW()-8&gt;Einstellungen!$B$6),"",Einstellungen!$B$2+ROW()-9)</f>
        <v/>
      </c>
      <c r="B284" s="26">
        <f>IF($A284="","",SUMIFS(Zahlungsplan!$I$2:$I$201,Zahlungsplan!$H$2:$H$201,$A284,Zahlungsplan!$I$2:$I$201,"&gt;0"))</f>
        <v/>
      </c>
      <c r="C284" s="26">
        <f>IF($A284="","",-SUMIFS(Zahlungsplan!$I$2:$I$201,Zahlungsplan!$H$2:$H$201,$A284,Zahlungsplan!$I$2:$I$201,"&lt;0"))</f>
        <v/>
      </c>
      <c r="D284" s="26">
        <f>IF(A284="","",B284-C284)</f>
        <v/>
      </c>
      <c r="E284" s="26">
        <f>IF(A284="","",Einstellungen!$B$4+SUM($D$9:D284))</f>
        <v/>
      </c>
      <c r="F284" s="26">
        <f>IF(E284="","",E284-Einstellungen!$B$5)</f>
        <v/>
      </c>
      <c r="G284" s="27">
        <f>IF(E284="","",IF(E284&lt;0,"Negativ",IF(E284&lt;Einstellungen!$B$5,"Unter Warnschwelle","Ausreichend")))</f>
        <v/>
      </c>
      <c r="H284" s="25">
        <f>IF(OR(A284="",E284&gt;=Einstellungen!$B$5),"",A284)</f>
        <v/>
      </c>
      <c r="I284" s="26">
        <f>IF(A284="","",Einstellungen!$B$5)</f>
        <v/>
      </c>
    </row>
    <row r="285">
      <c r="A285" s="22">
        <f>IF(OR(Einstellungen!$B$6="",ROW()-8&gt;Einstellungen!$B$6),"",Einstellungen!$B$2+ROW()-9)</f>
        <v/>
      </c>
      <c r="B285" s="23">
        <f>IF($A285="","",SUMIFS(Zahlungsplan!$I$2:$I$201,Zahlungsplan!$H$2:$H$201,$A285,Zahlungsplan!$I$2:$I$201,"&gt;0"))</f>
        <v/>
      </c>
      <c r="C285" s="23">
        <f>IF($A285="","",-SUMIFS(Zahlungsplan!$I$2:$I$201,Zahlungsplan!$H$2:$H$201,$A285,Zahlungsplan!$I$2:$I$201,"&lt;0"))</f>
        <v/>
      </c>
      <c r="D285" s="23">
        <f>IF(A285="","",B285-C285)</f>
        <v/>
      </c>
      <c r="E285" s="23">
        <f>IF(A285="","",Einstellungen!$B$4+SUM($D$9:D285))</f>
        <v/>
      </c>
      <c r="F285" s="23">
        <f>IF(E285="","",E285-Einstellungen!$B$5)</f>
        <v/>
      </c>
      <c r="G285" s="24">
        <f>IF(E285="","",IF(E285&lt;0,"Negativ",IF(E285&lt;Einstellungen!$B$5,"Unter Warnschwelle","Ausreichend")))</f>
        <v/>
      </c>
      <c r="H285" s="22">
        <f>IF(OR(A285="",E285&gt;=Einstellungen!$B$5),"",A285)</f>
        <v/>
      </c>
      <c r="I285" s="23">
        <f>IF(A285="","",Einstellungen!$B$5)</f>
        <v/>
      </c>
    </row>
    <row r="286">
      <c r="A286" s="25">
        <f>IF(OR(Einstellungen!$B$6="",ROW()-8&gt;Einstellungen!$B$6),"",Einstellungen!$B$2+ROW()-9)</f>
        <v/>
      </c>
      <c r="B286" s="26">
        <f>IF($A286="","",SUMIFS(Zahlungsplan!$I$2:$I$201,Zahlungsplan!$H$2:$H$201,$A286,Zahlungsplan!$I$2:$I$201,"&gt;0"))</f>
        <v/>
      </c>
      <c r="C286" s="26">
        <f>IF($A286="","",-SUMIFS(Zahlungsplan!$I$2:$I$201,Zahlungsplan!$H$2:$H$201,$A286,Zahlungsplan!$I$2:$I$201,"&lt;0"))</f>
        <v/>
      </c>
      <c r="D286" s="26">
        <f>IF(A286="","",B286-C286)</f>
        <v/>
      </c>
      <c r="E286" s="26">
        <f>IF(A286="","",Einstellungen!$B$4+SUM($D$9:D286))</f>
        <v/>
      </c>
      <c r="F286" s="26">
        <f>IF(E286="","",E286-Einstellungen!$B$5)</f>
        <v/>
      </c>
      <c r="G286" s="27">
        <f>IF(E286="","",IF(E286&lt;0,"Negativ",IF(E286&lt;Einstellungen!$B$5,"Unter Warnschwelle","Ausreichend")))</f>
        <v/>
      </c>
      <c r="H286" s="25">
        <f>IF(OR(A286="",E286&gt;=Einstellungen!$B$5),"",A286)</f>
        <v/>
      </c>
      <c r="I286" s="26">
        <f>IF(A286="","",Einstellungen!$B$5)</f>
        <v/>
      </c>
    </row>
    <row r="287">
      <c r="A287" s="22">
        <f>IF(OR(Einstellungen!$B$6="",ROW()-8&gt;Einstellungen!$B$6),"",Einstellungen!$B$2+ROW()-9)</f>
        <v/>
      </c>
      <c r="B287" s="23">
        <f>IF($A287="","",SUMIFS(Zahlungsplan!$I$2:$I$201,Zahlungsplan!$H$2:$H$201,$A287,Zahlungsplan!$I$2:$I$201,"&gt;0"))</f>
        <v/>
      </c>
      <c r="C287" s="23">
        <f>IF($A287="","",-SUMIFS(Zahlungsplan!$I$2:$I$201,Zahlungsplan!$H$2:$H$201,$A287,Zahlungsplan!$I$2:$I$201,"&lt;0"))</f>
        <v/>
      </c>
      <c r="D287" s="23">
        <f>IF(A287="","",B287-C287)</f>
        <v/>
      </c>
      <c r="E287" s="23">
        <f>IF(A287="","",Einstellungen!$B$4+SUM($D$9:D287))</f>
        <v/>
      </c>
      <c r="F287" s="23">
        <f>IF(E287="","",E287-Einstellungen!$B$5)</f>
        <v/>
      </c>
      <c r="G287" s="24">
        <f>IF(E287="","",IF(E287&lt;0,"Negativ",IF(E287&lt;Einstellungen!$B$5,"Unter Warnschwelle","Ausreichend")))</f>
        <v/>
      </c>
      <c r="H287" s="22">
        <f>IF(OR(A287="",E287&gt;=Einstellungen!$B$5),"",A287)</f>
        <v/>
      </c>
      <c r="I287" s="23">
        <f>IF(A287="","",Einstellungen!$B$5)</f>
        <v/>
      </c>
    </row>
    <row r="288">
      <c r="A288" s="25">
        <f>IF(OR(Einstellungen!$B$6="",ROW()-8&gt;Einstellungen!$B$6),"",Einstellungen!$B$2+ROW()-9)</f>
        <v/>
      </c>
      <c r="B288" s="26">
        <f>IF($A288="","",SUMIFS(Zahlungsplan!$I$2:$I$201,Zahlungsplan!$H$2:$H$201,$A288,Zahlungsplan!$I$2:$I$201,"&gt;0"))</f>
        <v/>
      </c>
      <c r="C288" s="26">
        <f>IF($A288="","",-SUMIFS(Zahlungsplan!$I$2:$I$201,Zahlungsplan!$H$2:$H$201,$A288,Zahlungsplan!$I$2:$I$201,"&lt;0"))</f>
        <v/>
      </c>
      <c r="D288" s="26">
        <f>IF(A288="","",B288-C288)</f>
        <v/>
      </c>
      <c r="E288" s="26">
        <f>IF(A288="","",Einstellungen!$B$4+SUM($D$9:D288))</f>
        <v/>
      </c>
      <c r="F288" s="26">
        <f>IF(E288="","",E288-Einstellungen!$B$5)</f>
        <v/>
      </c>
      <c r="G288" s="27">
        <f>IF(E288="","",IF(E288&lt;0,"Negativ",IF(E288&lt;Einstellungen!$B$5,"Unter Warnschwelle","Ausreichend")))</f>
        <v/>
      </c>
      <c r="H288" s="25">
        <f>IF(OR(A288="",E288&gt;=Einstellungen!$B$5),"",A288)</f>
        <v/>
      </c>
      <c r="I288" s="26">
        <f>IF(A288="","",Einstellungen!$B$5)</f>
        <v/>
      </c>
    </row>
    <row r="289">
      <c r="A289" s="22">
        <f>IF(OR(Einstellungen!$B$6="",ROW()-8&gt;Einstellungen!$B$6),"",Einstellungen!$B$2+ROW()-9)</f>
        <v/>
      </c>
      <c r="B289" s="23">
        <f>IF($A289="","",SUMIFS(Zahlungsplan!$I$2:$I$201,Zahlungsplan!$H$2:$H$201,$A289,Zahlungsplan!$I$2:$I$201,"&gt;0"))</f>
        <v/>
      </c>
      <c r="C289" s="23">
        <f>IF($A289="","",-SUMIFS(Zahlungsplan!$I$2:$I$201,Zahlungsplan!$H$2:$H$201,$A289,Zahlungsplan!$I$2:$I$201,"&lt;0"))</f>
        <v/>
      </c>
      <c r="D289" s="23">
        <f>IF(A289="","",B289-C289)</f>
        <v/>
      </c>
      <c r="E289" s="23">
        <f>IF(A289="","",Einstellungen!$B$4+SUM($D$9:D289))</f>
        <v/>
      </c>
      <c r="F289" s="23">
        <f>IF(E289="","",E289-Einstellungen!$B$5)</f>
        <v/>
      </c>
      <c r="G289" s="24">
        <f>IF(E289="","",IF(E289&lt;0,"Negativ",IF(E289&lt;Einstellungen!$B$5,"Unter Warnschwelle","Ausreichend")))</f>
        <v/>
      </c>
      <c r="H289" s="22">
        <f>IF(OR(A289="",E289&gt;=Einstellungen!$B$5),"",A289)</f>
        <v/>
      </c>
      <c r="I289" s="23">
        <f>IF(A289="","",Einstellungen!$B$5)</f>
        <v/>
      </c>
    </row>
    <row r="290">
      <c r="A290" s="25">
        <f>IF(OR(Einstellungen!$B$6="",ROW()-8&gt;Einstellungen!$B$6),"",Einstellungen!$B$2+ROW()-9)</f>
        <v/>
      </c>
      <c r="B290" s="26">
        <f>IF($A290="","",SUMIFS(Zahlungsplan!$I$2:$I$201,Zahlungsplan!$H$2:$H$201,$A290,Zahlungsplan!$I$2:$I$201,"&gt;0"))</f>
        <v/>
      </c>
      <c r="C290" s="26">
        <f>IF($A290="","",-SUMIFS(Zahlungsplan!$I$2:$I$201,Zahlungsplan!$H$2:$H$201,$A290,Zahlungsplan!$I$2:$I$201,"&lt;0"))</f>
        <v/>
      </c>
      <c r="D290" s="26">
        <f>IF(A290="","",B290-C290)</f>
        <v/>
      </c>
      <c r="E290" s="26">
        <f>IF(A290="","",Einstellungen!$B$4+SUM($D$9:D290))</f>
        <v/>
      </c>
      <c r="F290" s="26">
        <f>IF(E290="","",E290-Einstellungen!$B$5)</f>
        <v/>
      </c>
      <c r="G290" s="27">
        <f>IF(E290="","",IF(E290&lt;0,"Negativ",IF(E290&lt;Einstellungen!$B$5,"Unter Warnschwelle","Ausreichend")))</f>
        <v/>
      </c>
      <c r="H290" s="25">
        <f>IF(OR(A290="",E290&gt;=Einstellungen!$B$5),"",A290)</f>
        <v/>
      </c>
      <c r="I290" s="26">
        <f>IF(A290="","",Einstellungen!$B$5)</f>
        <v/>
      </c>
    </row>
    <row r="291">
      <c r="A291" s="22">
        <f>IF(OR(Einstellungen!$B$6="",ROW()-8&gt;Einstellungen!$B$6),"",Einstellungen!$B$2+ROW()-9)</f>
        <v/>
      </c>
      <c r="B291" s="23">
        <f>IF($A291="","",SUMIFS(Zahlungsplan!$I$2:$I$201,Zahlungsplan!$H$2:$H$201,$A291,Zahlungsplan!$I$2:$I$201,"&gt;0"))</f>
        <v/>
      </c>
      <c r="C291" s="23">
        <f>IF($A291="","",-SUMIFS(Zahlungsplan!$I$2:$I$201,Zahlungsplan!$H$2:$H$201,$A291,Zahlungsplan!$I$2:$I$201,"&lt;0"))</f>
        <v/>
      </c>
      <c r="D291" s="23">
        <f>IF(A291="","",B291-C291)</f>
        <v/>
      </c>
      <c r="E291" s="23">
        <f>IF(A291="","",Einstellungen!$B$4+SUM($D$9:D291))</f>
        <v/>
      </c>
      <c r="F291" s="23">
        <f>IF(E291="","",E291-Einstellungen!$B$5)</f>
        <v/>
      </c>
      <c r="G291" s="24">
        <f>IF(E291="","",IF(E291&lt;0,"Negativ",IF(E291&lt;Einstellungen!$B$5,"Unter Warnschwelle","Ausreichend")))</f>
        <v/>
      </c>
      <c r="H291" s="22">
        <f>IF(OR(A291="",E291&gt;=Einstellungen!$B$5),"",A291)</f>
        <v/>
      </c>
      <c r="I291" s="23">
        <f>IF(A291="","",Einstellungen!$B$5)</f>
        <v/>
      </c>
    </row>
    <row r="292">
      <c r="A292" s="25">
        <f>IF(OR(Einstellungen!$B$6="",ROW()-8&gt;Einstellungen!$B$6),"",Einstellungen!$B$2+ROW()-9)</f>
        <v/>
      </c>
      <c r="B292" s="26">
        <f>IF($A292="","",SUMIFS(Zahlungsplan!$I$2:$I$201,Zahlungsplan!$H$2:$H$201,$A292,Zahlungsplan!$I$2:$I$201,"&gt;0"))</f>
        <v/>
      </c>
      <c r="C292" s="26">
        <f>IF($A292="","",-SUMIFS(Zahlungsplan!$I$2:$I$201,Zahlungsplan!$H$2:$H$201,$A292,Zahlungsplan!$I$2:$I$201,"&lt;0"))</f>
        <v/>
      </c>
      <c r="D292" s="26">
        <f>IF(A292="","",B292-C292)</f>
        <v/>
      </c>
      <c r="E292" s="26">
        <f>IF(A292="","",Einstellungen!$B$4+SUM($D$9:D292))</f>
        <v/>
      </c>
      <c r="F292" s="26">
        <f>IF(E292="","",E292-Einstellungen!$B$5)</f>
        <v/>
      </c>
      <c r="G292" s="27">
        <f>IF(E292="","",IF(E292&lt;0,"Negativ",IF(E292&lt;Einstellungen!$B$5,"Unter Warnschwelle","Ausreichend")))</f>
        <v/>
      </c>
      <c r="H292" s="25">
        <f>IF(OR(A292="",E292&gt;=Einstellungen!$B$5),"",A292)</f>
        <v/>
      </c>
      <c r="I292" s="26">
        <f>IF(A292="","",Einstellungen!$B$5)</f>
        <v/>
      </c>
    </row>
    <row r="293">
      <c r="A293" s="22">
        <f>IF(OR(Einstellungen!$B$6="",ROW()-8&gt;Einstellungen!$B$6),"",Einstellungen!$B$2+ROW()-9)</f>
        <v/>
      </c>
      <c r="B293" s="23">
        <f>IF($A293="","",SUMIFS(Zahlungsplan!$I$2:$I$201,Zahlungsplan!$H$2:$H$201,$A293,Zahlungsplan!$I$2:$I$201,"&gt;0"))</f>
        <v/>
      </c>
      <c r="C293" s="23">
        <f>IF($A293="","",-SUMIFS(Zahlungsplan!$I$2:$I$201,Zahlungsplan!$H$2:$H$201,$A293,Zahlungsplan!$I$2:$I$201,"&lt;0"))</f>
        <v/>
      </c>
      <c r="D293" s="23">
        <f>IF(A293="","",B293-C293)</f>
        <v/>
      </c>
      <c r="E293" s="23">
        <f>IF(A293="","",Einstellungen!$B$4+SUM($D$9:D293))</f>
        <v/>
      </c>
      <c r="F293" s="23">
        <f>IF(E293="","",E293-Einstellungen!$B$5)</f>
        <v/>
      </c>
      <c r="G293" s="24">
        <f>IF(E293="","",IF(E293&lt;0,"Negativ",IF(E293&lt;Einstellungen!$B$5,"Unter Warnschwelle","Ausreichend")))</f>
        <v/>
      </c>
      <c r="H293" s="22">
        <f>IF(OR(A293="",E293&gt;=Einstellungen!$B$5),"",A293)</f>
        <v/>
      </c>
      <c r="I293" s="23">
        <f>IF(A293="","",Einstellungen!$B$5)</f>
        <v/>
      </c>
    </row>
    <row r="294">
      <c r="A294" s="25">
        <f>IF(OR(Einstellungen!$B$6="",ROW()-8&gt;Einstellungen!$B$6),"",Einstellungen!$B$2+ROW()-9)</f>
        <v/>
      </c>
      <c r="B294" s="26">
        <f>IF($A294="","",SUMIFS(Zahlungsplan!$I$2:$I$201,Zahlungsplan!$H$2:$H$201,$A294,Zahlungsplan!$I$2:$I$201,"&gt;0"))</f>
        <v/>
      </c>
      <c r="C294" s="26">
        <f>IF($A294="","",-SUMIFS(Zahlungsplan!$I$2:$I$201,Zahlungsplan!$H$2:$H$201,$A294,Zahlungsplan!$I$2:$I$201,"&lt;0"))</f>
        <v/>
      </c>
      <c r="D294" s="26">
        <f>IF(A294="","",B294-C294)</f>
        <v/>
      </c>
      <c r="E294" s="26">
        <f>IF(A294="","",Einstellungen!$B$4+SUM($D$9:D294))</f>
        <v/>
      </c>
      <c r="F294" s="26">
        <f>IF(E294="","",E294-Einstellungen!$B$5)</f>
        <v/>
      </c>
      <c r="G294" s="27">
        <f>IF(E294="","",IF(E294&lt;0,"Negativ",IF(E294&lt;Einstellungen!$B$5,"Unter Warnschwelle","Ausreichend")))</f>
        <v/>
      </c>
      <c r="H294" s="25">
        <f>IF(OR(A294="",E294&gt;=Einstellungen!$B$5),"",A294)</f>
        <v/>
      </c>
      <c r="I294" s="26">
        <f>IF(A294="","",Einstellungen!$B$5)</f>
        <v/>
      </c>
    </row>
    <row r="295">
      <c r="A295" s="22">
        <f>IF(OR(Einstellungen!$B$6="",ROW()-8&gt;Einstellungen!$B$6),"",Einstellungen!$B$2+ROW()-9)</f>
        <v/>
      </c>
      <c r="B295" s="23">
        <f>IF($A295="","",SUMIFS(Zahlungsplan!$I$2:$I$201,Zahlungsplan!$H$2:$H$201,$A295,Zahlungsplan!$I$2:$I$201,"&gt;0"))</f>
        <v/>
      </c>
      <c r="C295" s="23">
        <f>IF($A295="","",-SUMIFS(Zahlungsplan!$I$2:$I$201,Zahlungsplan!$H$2:$H$201,$A295,Zahlungsplan!$I$2:$I$201,"&lt;0"))</f>
        <v/>
      </c>
      <c r="D295" s="23">
        <f>IF(A295="","",B295-C295)</f>
        <v/>
      </c>
      <c r="E295" s="23">
        <f>IF(A295="","",Einstellungen!$B$4+SUM($D$9:D295))</f>
        <v/>
      </c>
      <c r="F295" s="23">
        <f>IF(E295="","",E295-Einstellungen!$B$5)</f>
        <v/>
      </c>
      <c r="G295" s="24">
        <f>IF(E295="","",IF(E295&lt;0,"Negativ",IF(E295&lt;Einstellungen!$B$5,"Unter Warnschwelle","Ausreichend")))</f>
        <v/>
      </c>
      <c r="H295" s="22">
        <f>IF(OR(A295="",E295&gt;=Einstellungen!$B$5),"",A295)</f>
        <v/>
      </c>
      <c r="I295" s="23">
        <f>IF(A295="","",Einstellungen!$B$5)</f>
        <v/>
      </c>
    </row>
    <row r="296">
      <c r="A296" s="25">
        <f>IF(OR(Einstellungen!$B$6="",ROW()-8&gt;Einstellungen!$B$6),"",Einstellungen!$B$2+ROW()-9)</f>
        <v/>
      </c>
      <c r="B296" s="26">
        <f>IF($A296="","",SUMIFS(Zahlungsplan!$I$2:$I$201,Zahlungsplan!$H$2:$H$201,$A296,Zahlungsplan!$I$2:$I$201,"&gt;0"))</f>
        <v/>
      </c>
      <c r="C296" s="26">
        <f>IF($A296="","",-SUMIFS(Zahlungsplan!$I$2:$I$201,Zahlungsplan!$H$2:$H$201,$A296,Zahlungsplan!$I$2:$I$201,"&lt;0"))</f>
        <v/>
      </c>
      <c r="D296" s="26">
        <f>IF(A296="","",B296-C296)</f>
        <v/>
      </c>
      <c r="E296" s="26">
        <f>IF(A296="","",Einstellungen!$B$4+SUM($D$9:D296))</f>
        <v/>
      </c>
      <c r="F296" s="26">
        <f>IF(E296="","",E296-Einstellungen!$B$5)</f>
        <v/>
      </c>
      <c r="G296" s="27">
        <f>IF(E296="","",IF(E296&lt;0,"Negativ",IF(E296&lt;Einstellungen!$B$5,"Unter Warnschwelle","Ausreichend")))</f>
        <v/>
      </c>
      <c r="H296" s="25">
        <f>IF(OR(A296="",E296&gt;=Einstellungen!$B$5),"",A296)</f>
        <v/>
      </c>
      <c r="I296" s="26">
        <f>IF(A296="","",Einstellungen!$B$5)</f>
        <v/>
      </c>
    </row>
    <row r="297">
      <c r="A297" s="22">
        <f>IF(OR(Einstellungen!$B$6="",ROW()-8&gt;Einstellungen!$B$6),"",Einstellungen!$B$2+ROW()-9)</f>
        <v/>
      </c>
      <c r="B297" s="23">
        <f>IF($A297="","",SUMIFS(Zahlungsplan!$I$2:$I$201,Zahlungsplan!$H$2:$H$201,$A297,Zahlungsplan!$I$2:$I$201,"&gt;0"))</f>
        <v/>
      </c>
      <c r="C297" s="23">
        <f>IF($A297="","",-SUMIFS(Zahlungsplan!$I$2:$I$201,Zahlungsplan!$H$2:$H$201,$A297,Zahlungsplan!$I$2:$I$201,"&lt;0"))</f>
        <v/>
      </c>
      <c r="D297" s="23">
        <f>IF(A297="","",B297-C297)</f>
        <v/>
      </c>
      <c r="E297" s="23">
        <f>IF(A297="","",Einstellungen!$B$4+SUM($D$9:D297))</f>
        <v/>
      </c>
      <c r="F297" s="23">
        <f>IF(E297="","",E297-Einstellungen!$B$5)</f>
        <v/>
      </c>
      <c r="G297" s="24">
        <f>IF(E297="","",IF(E297&lt;0,"Negativ",IF(E297&lt;Einstellungen!$B$5,"Unter Warnschwelle","Ausreichend")))</f>
        <v/>
      </c>
      <c r="H297" s="22">
        <f>IF(OR(A297="",E297&gt;=Einstellungen!$B$5),"",A297)</f>
        <v/>
      </c>
      <c r="I297" s="23">
        <f>IF(A297="","",Einstellungen!$B$5)</f>
        <v/>
      </c>
    </row>
    <row r="298">
      <c r="A298" s="25">
        <f>IF(OR(Einstellungen!$B$6="",ROW()-8&gt;Einstellungen!$B$6),"",Einstellungen!$B$2+ROW()-9)</f>
        <v/>
      </c>
      <c r="B298" s="26">
        <f>IF($A298="","",SUMIFS(Zahlungsplan!$I$2:$I$201,Zahlungsplan!$H$2:$H$201,$A298,Zahlungsplan!$I$2:$I$201,"&gt;0"))</f>
        <v/>
      </c>
      <c r="C298" s="26">
        <f>IF($A298="","",-SUMIFS(Zahlungsplan!$I$2:$I$201,Zahlungsplan!$H$2:$H$201,$A298,Zahlungsplan!$I$2:$I$201,"&lt;0"))</f>
        <v/>
      </c>
      <c r="D298" s="26">
        <f>IF(A298="","",B298-C298)</f>
        <v/>
      </c>
      <c r="E298" s="26">
        <f>IF(A298="","",Einstellungen!$B$4+SUM($D$9:D298))</f>
        <v/>
      </c>
      <c r="F298" s="26">
        <f>IF(E298="","",E298-Einstellungen!$B$5)</f>
        <v/>
      </c>
      <c r="G298" s="27">
        <f>IF(E298="","",IF(E298&lt;0,"Negativ",IF(E298&lt;Einstellungen!$B$5,"Unter Warnschwelle","Ausreichend")))</f>
        <v/>
      </c>
      <c r="H298" s="25">
        <f>IF(OR(A298="",E298&gt;=Einstellungen!$B$5),"",A298)</f>
        <v/>
      </c>
      <c r="I298" s="26">
        <f>IF(A298="","",Einstellungen!$B$5)</f>
        <v/>
      </c>
    </row>
    <row r="299">
      <c r="A299" s="22">
        <f>IF(OR(Einstellungen!$B$6="",ROW()-8&gt;Einstellungen!$B$6),"",Einstellungen!$B$2+ROW()-9)</f>
        <v/>
      </c>
      <c r="B299" s="23">
        <f>IF($A299="","",SUMIFS(Zahlungsplan!$I$2:$I$201,Zahlungsplan!$H$2:$H$201,$A299,Zahlungsplan!$I$2:$I$201,"&gt;0"))</f>
        <v/>
      </c>
      <c r="C299" s="23">
        <f>IF($A299="","",-SUMIFS(Zahlungsplan!$I$2:$I$201,Zahlungsplan!$H$2:$H$201,$A299,Zahlungsplan!$I$2:$I$201,"&lt;0"))</f>
        <v/>
      </c>
      <c r="D299" s="23">
        <f>IF(A299="","",B299-C299)</f>
        <v/>
      </c>
      <c r="E299" s="23">
        <f>IF(A299="","",Einstellungen!$B$4+SUM($D$9:D299))</f>
        <v/>
      </c>
      <c r="F299" s="23">
        <f>IF(E299="","",E299-Einstellungen!$B$5)</f>
        <v/>
      </c>
      <c r="G299" s="24">
        <f>IF(E299="","",IF(E299&lt;0,"Negativ",IF(E299&lt;Einstellungen!$B$5,"Unter Warnschwelle","Ausreichend")))</f>
        <v/>
      </c>
      <c r="H299" s="22">
        <f>IF(OR(A299="",E299&gt;=Einstellungen!$B$5),"",A299)</f>
        <v/>
      </c>
      <c r="I299" s="23">
        <f>IF(A299="","",Einstellungen!$B$5)</f>
        <v/>
      </c>
    </row>
    <row r="300">
      <c r="A300" s="25">
        <f>IF(OR(Einstellungen!$B$6="",ROW()-8&gt;Einstellungen!$B$6),"",Einstellungen!$B$2+ROW()-9)</f>
        <v/>
      </c>
      <c r="B300" s="26">
        <f>IF($A300="","",SUMIFS(Zahlungsplan!$I$2:$I$201,Zahlungsplan!$H$2:$H$201,$A300,Zahlungsplan!$I$2:$I$201,"&gt;0"))</f>
        <v/>
      </c>
      <c r="C300" s="26">
        <f>IF($A300="","",-SUMIFS(Zahlungsplan!$I$2:$I$201,Zahlungsplan!$H$2:$H$201,$A300,Zahlungsplan!$I$2:$I$201,"&lt;0"))</f>
        <v/>
      </c>
      <c r="D300" s="26">
        <f>IF(A300="","",B300-C300)</f>
        <v/>
      </c>
      <c r="E300" s="26">
        <f>IF(A300="","",Einstellungen!$B$4+SUM($D$9:D300))</f>
        <v/>
      </c>
      <c r="F300" s="26">
        <f>IF(E300="","",E300-Einstellungen!$B$5)</f>
        <v/>
      </c>
      <c r="G300" s="27">
        <f>IF(E300="","",IF(E300&lt;0,"Negativ",IF(E300&lt;Einstellungen!$B$5,"Unter Warnschwelle","Ausreichend")))</f>
        <v/>
      </c>
      <c r="H300" s="25">
        <f>IF(OR(A300="",E300&gt;=Einstellungen!$B$5),"",A300)</f>
        <v/>
      </c>
      <c r="I300" s="26">
        <f>IF(A300="","",Einstellungen!$B$5)</f>
        <v/>
      </c>
    </row>
    <row r="301">
      <c r="A301" s="22">
        <f>IF(OR(Einstellungen!$B$6="",ROW()-8&gt;Einstellungen!$B$6),"",Einstellungen!$B$2+ROW()-9)</f>
        <v/>
      </c>
      <c r="B301" s="23">
        <f>IF($A301="","",SUMIFS(Zahlungsplan!$I$2:$I$201,Zahlungsplan!$H$2:$H$201,$A301,Zahlungsplan!$I$2:$I$201,"&gt;0"))</f>
        <v/>
      </c>
      <c r="C301" s="23">
        <f>IF($A301="","",-SUMIFS(Zahlungsplan!$I$2:$I$201,Zahlungsplan!$H$2:$H$201,$A301,Zahlungsplan!$I$2:$I$201,"&lt;0"))</f>
        <v/>
      </c>
      <c r="D301" s="23">
        <f>IF(A301="","",B301-C301)</f>
        <v/>
      </c>
      <c r="E301" s="23">
        <f>IF(A301="","",Einstellungen!$B$4+SUM($D$9:D301))</f>
        <v/>
      </c>
      <c r="F301" s="23">
        <f>IF(E301="","",E301-Einstellungen!$B$5)</f>
        <v/>
      </c>
      <c r="G301" s="24">
        <f>IF(E301="","",IF(E301&lt;0,"Negativ",IF(E301&lt;Einstellungen!$B$5,"Unter Warnschwelle","Ausreichend")))</f>
        <v/>
      </c>
      <c r="H301" s="22">
        <f>IF(OR(A301="",E301&gt;=Einstellungen!$B$5),"",A301)</f>
        <v/>
      </c>
      <c r="I301" s="23">
        <f>IF(A301="","",Einstellungen!$B$5)</f>
        <v/>
      </c>
    </row>
    <row r="302">
      <c r="A302" s="25">
        <f>IF(OR(Einstellungen!$B$6="",ROW()-8&gt;Einstellungen!$B$6),"",Einstellungen!$B$2+ROW()-9)</f>
        <v/>
      </c>
      <c r="B302" s="26">
        <f>IF($A302="","",SUMIFS(Zahlungsplan!$I$2:$I$201,Zahlungsplan!$H$2:$H$201,$A302,Zahlungsplan!$I$2:$I$201,"&gt;0"))</f>
        <v/>
      </c>
      <c r="C302" s="26">
        <f>IF($A302="","",-SUMIFS(Zahlungsplan!$I$2:$I$201,Zahlungsplan!$H$2:$H$201,$A302,Zahlungsplan!$I$2:$I$201,"&lt;0"))</f>
        <v/>
      </c>
      <c r="D302" s="26">
        <f>IF(A302="","",B302-C302)</f>
        <v/>
      </c>
      <c r="E302" s="26">
        <f>IF(A302="","",Einstellungen!$B$4+SUM($D$9:D302))</f>
        <v/>
      </c>
      <c r="F302" s="26">
        <f>IF(E302="","",E302-Einstellungen!$B$5)</f>
        <v/>
      </c>
      <c r="G302" s="27">
        <f>IF(E302="","",IF(E302&lt;0,"Negativ",IF(E302&lt;Einstellungen!$B$5,"Unter Warnschwelle","Ausreichend")))</f>
        <v/>
      </c>
      <c r="H302" s="25">
        <f>IF(OR(A302="",E302&gt;=Einstellungen!$B$5),"",A302)</f>
        <v/>
      </c>
      <c r="I302" s="26">
        <f>IF(A302="","",Einstellungen!$B$5)</f>
        <v/>
      </c>
    </row>
    <row r="303">
      <c r="A303" s="22">
        <f>IF(OR(Einstellungen!$B$6="",ROW()-8&gt;Einstellungen!$B$6),"",Einstellungen!$B$2+ROW()-9)</f>
        <v/>
      </c>
      <c r="B303" s="23">
        <f>IF($A303="","",SUMIFS(Zahlungsplan!$I$2:$I$201,Zahlungsplan!$H$2:$H$201,$A303,Zahlungsplan!$I$2:$I$201,"&gt;0"))</f>
        <v/>
      </c>
      <c r="C303" s="23">
        <f>IF($A303="","",-SUMIFS(Zahlungsplan!$I$2:$I$201,Zahlungsplan!$H$2:$H$201,$A303,Zahlungsplan!$I$2:$I$201,"&lt;0"))</f>
        <v/>
      </c>
      <c r="D303" s="23">
        <f>IF(A303="","",B303-C303)</f>
        <v/>
      </c>
      <c r="E303" s="23">
        <f>IF(A303="","",Einstellungen!$B$4+SUM($D$9:D303))</f>
        <v/>
      </c>
      <c r="F303" s="23">
        <f>IF(E303="","",E303-Einstellungen!$B$5)</f>
        <v/>
      </c>
      <c r="G303" s="24">
        <f>IF(E303="","",IF(E303&lt;0,"Negativ",IF(E303&lt;Einstellungen!$B$5,"Unter Warnschwelle","Ausreichend")))</f>
        <v/>
      </c>
      <c r="H303" s="22">
        <f>IF(OR(A303="",E303&gt;=Einstellungen!$B$5),"",A303)</f>
        <v/>
      </c>
      <c r="I303" s="23">
        <f>IF(A303="","",Einstellungen!$B$5)</f>
        <v/>
      </c>
    </row>
    <row r="304">
      <c r="A304" s="25">
        <f>IF(OR(Einstellungen!$B$6="",ROW()-8&gt;Einstellungen!$B$6),"",Einstellungen!$B$2+ROW()-9)</f>
        <v/>
      </c>
      <c r="B304" s="26">
        <f>IF($A304="","",SUMIFS(Zahlungsplan!$I$2:$I$201,Zahlungsplan!$H$2:$H$201,$A304,Zahlungsplan!$I$2:$I$201,"&gt;0"))</f>
        <v/>
      </c>
      <c r="C304" s="26">
        <f>IF($A304="","",-SUMIFS(Zahlungsplan!$I$2:$I$201,Zahlungsplan!$H$2:$H$201,$A304,Zahlungsplan!$I$2:$I$201,"&lt;0"))</f>
        <v/>
      </c>
      <c r="D304" s="26">
        <f>IF(A304="","",B304-C304)</f>
        <v/>
      </c>
      <c r="E304" s="26">
        <f>IF(A304="","",Einstellungen!$B$4+SUM($D$9:D304))</f>
        <v/>
      </c>
      <c r="F304" s="26">
        <f>IF(E304="","",E304-Einstellungen!$B$5)</f>
        <v/>
      </c>
      <c r="G304" s="27">
        <f>IF(E304="","",IF(E304&lt;0,"Negativ",IF(E304&lt;Einstellungen!$B$5,"Unter Warnschwelle","Ausreichend")))</f>
        <v/>
      </c>
      <c r="H304" s="25">
        <f>IF(OR(A304="",E304&gt;=Einstellungen!$B$5),"",A304)</f>
        <v/>
      </c>
      <c r="I304" s="26">
        <f>IF(A304="","",Einstellungen!$B$5)</f>
        <v/>
      </c>
    </row>
    <row r="305">
      <c r="A305" s="22">
        <f>IF(OR(Einstellungen!$B$6="",ROW()-8&gt;Einstellungen!$B$6),"",Einstellungen!$B$2+ROW()-9)</f>
        <v/>
      </c>
      <c r="B305" s="23">
        <f>IF($A305="","",SUMIFS(Zahlungsplan!$I$2:$I$201,Zahlungsplan!$H$2:$H$201,$A305,Zahlungsplan!$I$2:$I$201,"&gt;0"))</f>
        <v/>
      </c>
      <c r="C305" s="23">
        <f>IF($A305="","",-SUMIFS(Zahlungsplan!$I$2:$I$201,Zahlungsplan!$H$2:$H$201,$A305,Zahlungsplan!$I$2:$I$201,"&lt;0"))</f>
        <v/>
      </c>
      <c r="D305" s="23">
        <f>IF(A305="","",B305-C305)</f>
        <v/>
      </c>
      <c r="E305" s="23">
        <f>IF(A305="","",Einstellungen!$B$4+SUM($D$9:D305))</f>
        <v/>
      </c>
      <c r="F305" s="23">
        <f>IF(E305="","",E305-Einstellungen!$B$5)</f>
        <v/>
      </c>
      <c r="G305" s="24">
        <f>IF(E305="","",IF(E305&lt;0,"Negativ",IF(E305&lt;Einstellungen!$B$5,"Unter Warnschwelle","Ausreichend")))</f>
        <v/>
      </c>
      <c r="H305" s="22">
        <f>IF(OR(A305="",E305&gt;=Einstellungen!$B$5),"",A305)</f>
        <v/>
      </c>
      <c r="I305" s="23">
        <f>IF(A305="","",Einstellungen!$B$5)</f>
        <v/>
      </c>
    </row>
    <row r="306">
      <c r="A306" s="25">
        <f>IF(OR(Einstellungen!$B$6="",ROW()-8&gt;Einstellungen!$B$6),"",Einstellungen!$B$2+ROW()-9)</f>
        <v/>
      </c>
      <c r="B306" s="26">
        <f>IF($A306="","",SUMIFS(Zahlungsplan!$I$2:$I$201,Zahlungsplan!$H$2:$H$201,$A306,Zahlungsplan!$I$2:$I$201,"&gt;0"))</f>
        <v/>
      </c>
      <c r="C306" s="26">
        <f>IF($A306="","",-SUMIFS(Zahlungsplan!$I$2:$I$201,Zahlungsplan!$H$2:$H$201,$A306,Zahlungsplan!$I$2:$I$201,"&lt;0"))</f>
        <v/>
      </c>
      <c r="D306" s="26">
        <f>IF(A306="","",B306-C306)</f>
        <v/>
      </c>
      <c r="E306" s="26">
        <f>IF(A306="","",Einstellungen!$B$4+SUM($D$9:D306))</f>
        <v/>
      </c>
      <c r="F306" s="26">
        <f>IF(E306="","",E306-Einstellungen!$B$5)</f>
        <v/>
      </c>
      <c r="G306" s="27">
        <f>IF(E306="","",IF(E306&lt;0,"Negativ",IF(E306&lt;Einstellungen!$B$5,"Unter Warnschwelle","Ausreichend")))</f>
        <v/>
      </c>
      <c r="H306" s="25">
        <f>IF(OR(A306="",E306&gt;=Einstellungen!$B$5),"",A306)</f>
        <v/>
      </c>
      <c r="I306" s="26">
        <f>IF(A306="","",Einstellungen!$B$5)</f>
        <v/>
      </c>
    </row>
    <row r="307">
      <c r="A307" s="22">
        <f>IF(OR(Einstellungen!$B$6="",ROW()-8&gt;Einstellungen!$B$6),"",Einstellungen!$B$2+ROW()-9)</f>
        <v/>
      </c>
      <c r="B307" s="23">
        <f>IF($A307="","",SUMIFS(Zahlungsplan!$I$2:$I$201,Zahlungsplan!$H$2:$H$201,$A307,Zahlungsplan!$I$2:$I$201,"&gt;0"))</f>
        <v/>
      </c>
      <c r="C307" s="23">
        <f>IF($A307="","",-SUMIFS(Zahlungsplan!$I$2:$I$201,Zahlungsplan!$H$2:$H$201,$A307,Zahlungsplan!$I$2:$I$201,"&lt;0"))</f>
        <v/>
      </c>
      <c r="D307" s="23">
        <f>IF(A307="","",B307-C307)</f>
        <v/>
      </c>
      <c r="E307" s="23">
        <f>IF(A307="","",Einstellungen!$B$4+SUM($D$9:D307))</f>
        <v/>
      </c>
      <c r="F307" s="23">
        <f>IF(E307="","",E307-Einstellungen!$B$5)</f>
        <v/>
      </c>
      <c r="G307" s="24">
        <f>IF(E307="","",IF(E307&lt;0,"Negativ",IF(E307&lt;Einstellungen!$B$5,"Unter Warnschwelle","Ausreichend")))</f>
        <v/>
      </c>
      <c r="H307" s="22">
        <f>IF(OR(A307="",E307&gt;=Einstellungen!$B$5),"",A307)</f>
        <v/>
      </c>
      <c r="I307" s="23">
        <f>IF(A307="","",Einstellungen!$B$5)</f>
        <v/>
      </c>
    </row>
    <row r="308">
      <c r="A308" s="25">
        <f>IF(OR(Einstellungen!$B$6="",ROW()-8&gt;Einstellungen!$B$6),"",Einstellungen!$B$2+ROW()-9)</f>
        <v/>
      </c>
      <c r="B308" s="26">
        <f>IF($A308="","",SUMIFS(Zahlungsplan!$I$2:$I$201,Zahlungsplan!$H$2:$H$201,$A308,Zahlungsplan!$I$2:$I$201,"&gt;0"))</f>
        <v/>
      </c>
      <c r="C308" s="26">
        <f>IF($A308="","",-SUMIFS(Zahlungsplan!$I$2:$I$201,Zahlungsplan!$H$2:$H$201,$A308,Zahlungsplan!$I$2:$I$201,"&lt;0"))</f>
        <v/>
      </c>
      <c r="D308" s="26">
        <f>IF(A308="","",B308-C308)</f>
        <v/>
      </c>
      <c r="E308" s="26">
        <f>IF(A308="","",Einstellungen!$B$4+SUM($D$9:D308))</f>
        <v/>
      </c>
      <c r="F308" s="26">
        <f>IF(E308="","",E308-Einstellungen!$B$5)</f>
        <v/>
      </c>
      <c r="G308" s="27">
        <f>IF(E308="","",IF(E308&lt;0,"Negativ",IF(E308&lt;Einstellungen!$B$5,"Unter Warnschwelle","Ausreichend")))</f>
        <v/>
      </c>
      <c r="H308" s="25">
        <f>IF(OR(A308="",E308&gt;=Einstellungen!$B$5),"",A308)</f>
        <v/>
      </c>
      <c r="I308" s="26">
        <f>IF(A308="","",Einstellungen!$B$5)</f>
        <v/>
      </c>
    </row>
    <row r="309">
      <c r="A309" s="22">
        <f>IF(OR(Einstellungen!$B$6="",ROW()-8&gt;Einstellungen!$B$6),"",Einstellungen!$B$2+ROW()-9)</f>
        <v/>
      </c>
      <c r="B309" s="23">
        <f>IF($A309="","",SUMIFS(Zahlungsplan!$I$2:$I$201,Zahlungsplan!$H$2:$H$201,$A309,Zahlungsplan!$I$2:$I$201,"&gt;0"))</f>
        <v/>
      </c>
      <c r="C309" s="23">
        <f>IF($A309="","",-SUMIFS(Zahlungsplan!$I$2:$I$201,Zahlungsplan!$H$2:$H$201,$A309,Zahlungsplan!$I$2:$I$201,"&lt;0"))</f>
        <v/>
      </c>
      <c r="D309" s="23">
        <f>IF(A309="","",B309-C309)</f>
        <v/>
      </c>
      <c r="E309" s="23">
        <f>IF(A309="","",Einstellungen!$B$4+SUM($D$9:D309))</f>
        <v/>
      </c>
      <c r="F309" s="23">
        <f>IF(E309="","",E309-Einstellungen!$B$5)</f>
        <v/>
      </c>
      <c r="G309" s="24">
        <f>IF(E309="","",IF(E309&lt;0,"Negativ",IF(E309&lt;Einstellungen!$B$5,"Unter Warnschwelle","Ausreichend")))</f>
        <v/>
      </c>
      <c r="H309" s="22">
        <f>IF(OR(A309="",E309&gt;=Einstellungen!$B$5),"",A309)</f>
        <v/>
      </c>
      <c r="I309" s="23">
        <f>IF(A309="","",Einstellungen!$B$5)</f>
        <v/>
      </c>
    </row>
    <row r="310">
      <c r="A310" s="25">
        <f>IF(OR(Einstellungen!$B$6="",ROW()-8&gt;Einstellungen!$B$6),"",Einstellungen!$B$2+ROW()-9)</f>
        <v/>
      </c>
      <c r="B310" s="26">
        <f>IF($A310="","",SUMIFS(Zahlungsplan!$I$2:$I$201,Zahlungsplan!$H$2:$H$201,$A310,Zahlungsplan!$I$2:$I$201,"&gt;0"))</f>
        <v/>
      </c>
      <c r="C310" s="26">
        <f>IF($A310="","",-SUMIFS(Zahlungsplan!$I$2:$I$201,Zahlungsplan!$H$2:$H$201,$A310,Zahlungsplan!$I$2:$I$201,"&lt;0"))</f>
        <v/>
      </c>
      <c r="D310" s="26">
        <f>IF(A310="","",B310-C310)</f>
        <v/>
      </c>
      <c r="E310" s="26">
        <f>IF(A310="","",Einstellungen!$B$4+SUM($D$9:D310))</f>
        <v/>
      </c>
      <c r="F310" s="26">
        <f>IF(E310="","",E310-Einstellungen!$B$5)</f>
        <v/>
      </c>
      <c r="G310" s="27">
        <f>IF(E310="","",IF(E310&lt;0,"Negativ",IF(E310&lt;Einstellungen!$B$5,"Unter Warnschwelle","Ausreichend")))</f>
        <v/>
      </c>
      <c r="H310" s="25">
        <f>IF(OR(A310="",E310&gt;=Einstellungen!$B$5),"",A310)</f>
        <v/>
      </c>
      <c r="I310" s="26">
        <f>IF(A310="","",Einstellungen!$B$5)</f>
        <v/>
      </c>
    </row>
    <row r="311">
      <c r="A311" s="22">
        <f>IF(OR(Einstellungen!$B$6="",ROW()-8&gt;Einstellungen!$B$6),"",Einstellungen!$B$2+ROW()-9)</f>
        <v/>
      </c>
      <c r="B311" s="23">
        <f>IF($A311="","",SUMIFS(Zahlungsplan!$I$2:$I$201,Zahlungsplan!$H$2:$H$201,$A311,Zahlungsplan!$I$2:$I$201,"&gt;0"))</f>
        <v/>
      </c>
      <c r="C311" s="23">
        <f>IF($A311="","",-SUMIFS(Zahlungsplan!$I$2:$I$201,Zahlungsplan!$H$2:$H$201,$A311,Zahlungsplan!$I$2:$I$201,"&lt;0"))</f>
        <v/>
      </c>
      <c r="D311" s="23">
        <f>IF(A311="","",B311-C311)</f>
        <v/>
      </c>
      <c r="E311" s="23">
        <f>IF(A311="","",Einstellungen!$B$4+SUM($D$9:D311))</f>
        <v/>
      </c>
      <c r="F311" s="23">
        <f>IF(E311="","",E311-Einstellungen!$B$5)</f>
        <v/>
      </c>
      <c r="G311" s="24">
        <f>IF(E311="","",IF(E311&lt;0,"Negativ",IF(E311&lt;Einstellungen!$B$5,"Unter Warnschwelle","Ausreichend")))</f>
        <v/>
      </c>
      <c r="H311" s="22">
        <f>IF(OR(A311="",E311&gt;=Einstellungen!$B$5),"",A311)</f>
        <v/>
      </c>
      <c r="I311" s="23">
        <f>IF(A311="","",Einstellungen!$B$5)</f>
        <v/>
      </c>
    </row>
    <row r="312">
      <c r="A312" s="25">
        <f>IF(OR(Einstellungen!$B$6="",ROW()-8&gt;Einstellungen!$B$6),"",Einstellungen!$B$2+ROW()-9)</f>
        <v/>
      </c>
      <c r="B312" s="26">
        <f>IF($A312="","",SUMIFS(Zahlungsplan!$I$2:$I$201,Zahlungsplan!$H$2:$H$201,$A312,Zahlungsplan!$I$2:$I$201,"&gt;0"))</f>
        <v/>
      </c>
      <c r="C312" s="26">
        <f>IF($A312="","",-SUMIFS(Zahlungsplan!$I$2:$I$201,Zahlungsplan!$H$2:$H$201,$A312,Zahlungsplan!$I$2:$I$201,"&lt;0"))</f>
        <v/>
      </c>
      <c r="D312" s="26">
        <f>IF(A312="","",B312-C312)</f>
        <v/>
      </c>
      <c r="E312" s="26">
        <f>IF(A312="","",Einstellungen!$B$4+SUM($D$9:D312))</f>
        <v/>
      </c>
      <c r="F312" s="26">
        <f>IF(E312="","",E312-Einstellungen!$B$5)</f>
        <v/>
      </c>
      <c r="G312" s="27">
        <f>IF(E312="","",IF(E312&lt;0,"Negativ",IF(E312&lt;Einstellungen!$B$5,"Unter Warnschwelle","Ausreichend")))</f>
        <v/>
      </c>
      <c r="H312" s="25">
        <f>IF(OR(A312="",E312&gt;=Einstellungen!$B$5),"",A312)</f>
        <v/>
      </c>
      <c r="I312" s="26">
        <f>IF(A312="","",Einstellungen!$B$5)</f>
        <v/>
      </c>
    </row>
    <row r="313">
      <c r="A313" s="22">
        <f>IF(OR(Einstellungen!$B$6="",ROW()-8&gt;Einstellungen!$B$6),"",Einstellungen!$B$2+ROW()-9)</f>
        <v/>
      </c>
      <c r="B313" s="23">
        <f>IF($A313="","",SUMIFS(Zahlungsplan!$I$2:$I$201,Zahlungsplan!$H$2:$H$201,$A313,Zahlungsplan!$I$2:$I$201,"&gt;0"))</f>
        <v/>
      </c>
      <c r="C313" s="23">
        <f>IF($A313="","",-SUMIFS(Zahlungsplan!$I$2:$I$201,Zahlungsplan!$H$2:$H$201,$A313,Zahlungsplan!$I$2:$I$201,"&lt;0"))</f>
        <v/>
      </c>
      <c r="D313" s="23">
        <f>IF(A313="","",B313-C313)</f>
        <v/>
      </c>
      <c r="E313" s="23">
        <f>IF(A313="","",Einstellungen!$B$4+SUM($D$9:D313))</f>
        <v/>
      </c>
      <c r="F313" s="23">
        <f>IF(E313="","",E313-Einstellungen!$B$5)</f>
        <v/>
      </c>
      <c r="G313" s="24">
        <f>IF(E313="","",IF(E313&lt;0,"Negativ",IF(E313&lt;Einstellungen!$B$5,"Unter Warnschwelle","Ausreichend")))</f>
        <v/>
      </c>
      <c r="H313" s="22">
        <f>IF(OR(A313="",E313&gt;=Einstellungen!$B$5),"",A313)</f>
        <v/>
      </c>
      <c r="I313" s="23">
        <f>IF(A313="","",Einstellungen!$B$5)</f>
        <v/>
      </c>
    </row>
    <row r="314">
      <c r="A314" s="25">
        <f>IF(OR(Einstellungen!$B$6="",ROW()-8&gt;Einstellungen!$B$6),"",Einstellungen!$B$2+ROW()-9)</f>
        <v/>
      </c>
      <c r="B314" s="26">
        <f>IF($A314="","",SUMIFS(Zahlungsplan!$I$2:$I$201,Zahlungsplan!$H$2:$H$201,$A314,Zahlungsplan!$I$2:$I$201,"&gt;0"))</f>
        <v/>
      </c>
      <c r="C314" s="26">
        <f>IF($A314="","",-SUMIFS(Zahlungsplan!$I$2:$I$201,Zahlungsplan!$H$2:$H$201,$A314,Zahlungsplan!$I$2:$I$201,"&lt;0"))</f>
        <v/>
      </c>
      <c r="D314" s="26">
        <f>IF(A314="","",B314-C314)</f>
        <v/>
      </c>
      <c r="E314" s="26">
        <f>IF(A314="","",Einstellungen!$B$4+SUM($D$9:D314))</f>
        <v/>
      </c>
      <c r="F314" s="26">
        <f>IF(E314="","",E314-Einstellungen!$B$5)</f>
        <v/>
      </c>
      <c r="G314" s="27">
        <f>IF(E314="","",IF(E314&lt;0,"Negativ",IF(E314&lt;Einstellungen!$B$5,"Unter Warnschwelle","Ausreichend")))</f>
        <v/>
      </c>
      <c r="H314" s="25">
        <f>IF(OR(A314="",E314&gt;=Einstellungen!$B$5),"",A314)</f>
        <v/>
      </c>
      <c r="I314" s="26">
        <f>IF(A314="","",Einstellungen!$B$5)</f>
        <v/>
      </c>
    </row>
    <row r="315">
      <c r="A315" s="22">
        <f>IF(OR(Einstellungen!$B$6="",ROW()-8&gt;Einstellungen!$B$6),"",Einstellungen!$B$2+ROW()-9)</f>
        <v/>
      </c>
      <c r="B315" s="23">
        <f>IF($A315="","",SUMIFS(Zahlungsplan!$I$2:$I$201,Zahlungsplan!$H$2:$H$201,$A315,Zahlungsplan!$I$2:$I$201,"&gt;0"))</f>
        <v/>
      </c>
      <c r="C315" s="23">
        <f>IF($A315="","",-SUMIFS(Zahlungsplan!$I$2:$I$201,Zahlungsplan!$H$2:$H$201,$A315,Zahlungsplan!$I$2:$I$201,"&lt;0"))</f>
        <v/>
      </c>
      <c r="D315" s="23">
        <f>IF(A315="","",B315-C315)</f>
        <v/>
      </c>
      <c r="E315" s="23">
        <f>IF(A315="","",Einstellungen!$B$4+SUM($D$9:D315))</f>
        <v/>
      </c>
      <c r="F315" s="23">
        <f>IF(E315="","",E315-Einstellungen!$B$5)</f>
        <v/>
      </c>
      <c r="G315" s="24">
        <f>IF(E315="","",IF(E315&lt;0,"Negativ",IF(E315&lt;Einstellungen!$B$5,"Unter Warnschwelle","Ausreichend")))</f>
        <v/>
      </c>
      <c r="H315" s="22">
        <f>IF(OR(A315="",E315&gt;=Einstellungen!$B$5),"",A315)</f>
        <v/>
      </c>
      <c r="I315" s="23">
        <f>IF(A315="","",Einstellungen!$B$5)</f>
        <v/>
      </c>
    </row>
    <row r="316">
      <c r="A316" s="25">
        <f>IF(OR(Einstellungen!$B$6="",ROW()-8&gt;Einstellungen!$B$6),"",Einstellungen!$B$2+ROW()-9)</f>
        <v/>
      </c>
      <c r="B316" s="26">
        <f>IF($A316="","",SUMIFS(Zahlungsplan!$I$2:$I$201,Zahlungsplan!$H$2:$H$201,$A316,Zahlungsplan!$I$2:$I$201,"&gt;0"))</f>
        <v/>
      </c>
      <c r="C316" s="26">
        <f>IF($A316="","",-SUMIFS(Zahlungsplan!$I$2:$I$201,Zahlungsplan!$H$2:$H$201,$A316,Zahlungsplan!$I$2:$I$201,"&lt;0"))</f>
        <v/>
      </c>
      <c r="D316" s="26">
        <f>IF(A316="","",B316-C316)</f>
        <v/>
      </c>
      <c r="E316" s="26">
        <f>IF(A316="","",Einstellungen!$B$4+SUM($D$9:D316))</f>
        <v/>
      </c>
      <c r="F316" s="26">
        <f>IF(E316="","",E316-Einstellungen!$B$5)</f>
        <v/>
      </c>
      <c r="G316" s="27">
        <f>IF(E316="","",IF(E316&lt;0,"Negativ",IF(E316&lt;Einstellungen!$B$5,"Unter Warnschwelle","Ausreichend")))</f>
        <v/>
      </c>
      <c r="H316" s="25">
        <f>IF(OR(A316="",E316&gt;=Einstellungen!$B$5),"",A316)</f>
        <v/>
      </c>
      <c r="I316" s="26">
        <f>IF(A316="","",Einstellungen!$B$5)</f>
        <v/>
      </c>
    </row>
    <row r="317">
      <c r="A317" s="22">
        <f>IF(OR(Einstellungen!$B$6="",ROW()-8&gt;Einstellungen!$B$6),"",Einstellungen!$B$2+ROW()-9)</f>
        <v/>
      </c>
      <c r="B317" s="23">
        <f>IF($A317="","",SUMIFS(Zahlungsplan!$I$2:$I$201,Zahlungsplan!$H$2:$H$201,$A317,Zahlungsplan!$I$2:$I$201,"&gt;0"))</f>
        <v/>
      </c>
      <c r="C317" s="23">
        <f>IF($A317="","",-SUMIFS(Zahlungsplan!$I$2:$I$201,Zahlungsplan!$H$2:$H$201,$A317,Zahlungsplan!$I$2:$I$201,"&lt;0"))</f>
        <v/>
      </c>
      <c r="D317" s="23">
        <f>IF(A317="","",B317-C317)</f>
        <v/>
      </c>
      <c r="E317" s="23">
        <f>IF(A317="","",Einstellungen!$B$4+SUM($D$9:D317))</f>
        <v/>
      </c>
      <c r="F317" s="23">
        <f>IF(E317="","",E317-Einstellungen!$B$5)</f>
        <v/>
      </c>
      <c r="G317" s="24">
        <f>IF(E317="","",IF(E317&lt;0,"Negativ",IF(E317&lt;Einstellungen!$B$5,"Unter Warnschwelle","Ausreichend")))</f>
        <v/>
      </c>
      <c r="H317" s="22">
        <f>IF(OR(A317="",E317&gt;=Einstellungen!$B$5),"",A317)</f>
        <v/>
      </c>
      <c r="I317" s="23">
        <f>IF(A317="","",Einstellungen!$B$5)</f>
        <v/>
      </c>
    </row>
    <row r="318">
      <c r="A318" s="25">
        <f>IF(OR(Einstellungen!$B$6="",ROW()-8&gt;Einstellungen!$B$6),"",Einstellungen!$B$2+ROW()-9)</f>
        <v/>
      </c>
      <c r="B318" s="26">
        <f>IF($A318="","",SUMIFS(Zahlungsplan!$I$2:$I$201,Zahlungsplan!$H$2:$H$201,$A318,Zahlungsplan!$I$2:$I$201,"&gt;0"))</f>
        <v/>
      </c>
      <c r="C318" s="26">
        <f>IF($A318="","",-SUMIFS(Zahlungsplan!$I$2:$I$201,Zahlungsplan!$H$2:$H$201,$A318,Zahlungsplan!$I$2:$I$201,"&lt;0"))</f>
        <v/>
      </c>
      <c r="D318" s="26">
        <f>IF(A318="","",B318-C318)</f>
        <v/>
      </c>
      <c r="E318" s="26">
        <f>IF(A318="","",Einstellungen!$B$4+SUM($D$9:D318))</f>
        <v/>
      </c>
      <c r="F318" s="26">
        <f>IF(E318="","",E318-Einstellungen!$B$5)</f>
        <v/>
      </c>
      <c r="G318" s="27">
        <f>IF(E318="","",IF(E318&lt;0,"Negativ",IF(E318&lt;Einstellungen!$B$5,"Unter Warnschwelle","Ausreichend")))</f>
        <v/>
      </c>
      <c r="H318" s="25">
        <f>IF(OR(A318="",E318&gt;=Einstellungen!$B$5),"",A318)</f>
        <v/>
      </c>
      <c r="I318" s="26">
        <f>IF(A318="","",Einstellungen!$B$5)</f>
        <v/>
      </c>
    </row>
    <row r="319">
      <c r="A319" s="22">
        <f>IF(OR(Einstellungen!$B$6="",ROW()-8&gt;Einstellungen!$B$6),"",Einstellungen!$B$2+ROW()-9)</f>
        <v/>
      </c>
      <c r="B319" s="23">
        <f>IF($A319="","",SUMIFS(Zahlungsplan!$I$2:$I$201,Zahlungsplan!$H$2:$H$201,$A319,Zahlungsplan!$I$2:$I$201,"&gt;0"))</f>
        <v/>
      </c>
      <c r="C319" s="23">
        <f>IF($A319="","",-SUMIFS(Zahlungsplan!$I$2:$I$201,Zahlungsplan!$H$2:$H$201,$A319,Zahlungsplan!$I$2:$I$201,"&lt;0"))</f>
        <v/>
      </c>
      <c r="D319" s="23">
        <f>IF(A319="","",B319-C319)</f>
        <v/>
      </c>
      <c r="E319" s="23">
        <f>IF(A319="","",Einstellungen!$B$4+SUM($D$9:D319))</f>
        <v/>
      </c>
      <c r="F319" s="23">
        <f>IF(E319="","",E319-Einstellungen!$B$5)</f>
        <v/>
      </c>
      <c r="G319" s="24">
        <f>IF(E319="","",IF(E319&lt;0,"Negativ",IF(E319&lt;Einstellungen!$B$5,"Unter Warnschwelle","Ausreichend")))</f>
        <v/>
      </c>
      <c r="H319" s="22">
        <f>IF(OR(A319="",E319&gt;=Einstellungen!$B$5),"",A319)</f>
        <v/>
      </c>
      <c r="I319" s="23">
        <f>IF(A319="","",Einstellungen!$B$5)</f>
        <v/>
      </c>
    </row>
    <row r="320">
      <c r="A320" s="25">
        <f>IF(OR(Einstellungen!$B$6="",ROW()-8&gt;Einstellungen!$B$6),"",Einstellungen!$B$2+ROW()-9)</f>
        <v/>
      </c>
      <c r="B320" s="26">
        <f>IF($A320="","",SUMIFS(Zahlungsplan!$I$2:$I$201,Zahlungsplan!$H$2:$H$201,$A320,Zahlungsplan!$I$2:$I$201,"&gt;0"))</f>
        <v/>
      </c>
      <c r="C320" s="26">
        <f>IF($A320="","",-SUMIFS(Zahlungsplan!$I$2:$I$201,Zahlungsplan!$H$2:$H$201,$A320,Zahlungsplan!$I$2:$I$201,"&lt;0"))</f>
        <v/>
      </c>
      <c r="D320" s="26">
        <f>IF(A320="","",B320-C320)</f>
        <v/>
      </c>
      <c r="E320" s="26">
        <f>IF(A320="","",Einstellungen!$B$4+SUM($D$9:D320))</f>
        <v/>
      </c>
      <c r="F320" s="26">
        <f>IF(E320="","",E320-Einstellungen!$B$5)</f>
        <v/>
      </c>
      <c r="G320" s="27">
        <f>IF(E320="","",IF(E320&lt;0,"Negativ",IF(E320&lt;Einstellungen!$B$5,"Unter Warnschwelle","Ausreichend")))</f>
        <v/>
      </c>
      <c r="H320" s="25">
        <f>IF(OR(A320="",E320&gt;=Einstellungen!$B$5),"",A320)</f>
        <v/>
      </c>
      <c r="I320" s="26">
        <f>IF(A320="","",Einstellungen!$B$5)</f>
        <v/>
      </c>
    </row>
    <row r="321">
      <c r="A321" s="22">
        <f>IF(OR(Einstellungen!$B$6="",ROW()-8&gt;Einstellungen!$B$6),"",Einstellungen!$B$2+ROW()-9)</f>
        <v/>
      </c>
      <c r="B321" s="23">
        <f>IF($A321="","",SUMIFS(Zahlungsplan!$I$2:$I$201,Zahlungsplan!$H$2:$H$201,$A321,Zahlungsplan!$I$2:$I$201,"&gt;0"))</f>
        <v/>
      </c>
      <c r="C321" s="23">
        <f>IF($A321="","",-SUMIFS(Zahlungsplan!$I$2:$I$201,Zahlungsplan!$H$2:$H$201,$A321,Zahlungsplan!$I$2:$I$201,"&lt;0"))</f>
        <v/>
      </c>
      <c r="D321" s="23">
        <f>IF(A321="","",B321-C321)</f>
        <v/>
      </c>
      <c r="E321" s="23">
        <f>IF(A321="","",Einstellungen!$B$4+SUM($D$9:D321))</f>
        <v/>
      </c>
      <c r="F321" s="23">
        <f>IF(E321="","",E321-Einstellungen!$B$5)</f>
        <v/>
      </c>
      <c r="G321" s="24">
        <f>IF(E321="","",IF(E321&lt;0,"Negativ",IF(E321&lt;Einstellungen!$B$5,"Unter Warnschwelle","Ausreichend")))</f>
        <v/>
      </c>
      <c r="H321" s="22">
        <f>IF(OR(A321="",E321&gt;=Einstellungen!$B$5),"",A321)</f>
        <v/>
      </c>
      <c r="I321" s="23">
        <f>IF(A321="","",Einstellungen!$B$5)</f>
        <v/>
      </c>
    </row>
    <row r="322">
      <c r="A322" s="25">
        <f>IF(OR(Einstellungen!$B$6="",ROW()-8&gt;Einstellungen!$B$6),"",Einstellungen!$B$2+ROW()-9)</f>
        <v/>
      </c>
      <c r="B322" s="26">
        <f>IF($A322="","",SUMIFS(Zahlungsplan!$I$2:$I$201,Zahlungsplan!$H$2:$H$201,$A322,Zahlungsplan!$I$2:$I$201,"&gt;0"))</f>
        <v/>
      </c>
      <c r="C322" s="26">
        <f>IF($A322="","",-SUMIFS(Zahlungsplan!$I$2:$I$201,Zahlungsplan!$H$2:$H$201,$A322,Zahlungsplan!$I$2:$I$201,"&lt;0"))</f>
        <v/>
      </c>
      <c r="D322" s="26">
        <f>IF(A322="","",B322-C322)</f>
        <v/>
      </c>
      <c r="E322" s="26">
        <f>IF(A322="","",Einstellungen!$B$4+SUM($D$9:D322))</f>
        <v/>
      </c>
      <c r="F322" s="26">
        <f>IF(E322="","",E322-Einstellungen!$B$5)</f>
        <v/>
      </c>
      <c r="G322" s="27">
        <f>IF(E322="","",IF(E322&lt;0,"Negativ",IF(E322&lt;Einstellungen!$B$5,"Unter Warnschwelle","Ausreichend")))</f>
        <v/>
      </c>
      <c r="H322" s="25">
        <f>IF(OR(A322="",E322&gt;=Einstellungen!$B$5),"",A322)</f>
        <v/>
      </c>
      <c r="I322" s="26">
        <f>IF(A322="","",Einstellungen!$B$5)</f>
        <v/>
      </c>
    </row>
    <row r="323">
      <c r="A323" s="22">
        <f>IF(OR(Einstellungen!$B$6="",ROW()-8&gt;Einstellungen!$B$6),"",Einstellungen!$B$2+ROW()-9)</f>
        <v/>
      </c>
      <c r="B323" s="23">
        <f>IF($A323="","",SUMIFS(Zahlungsplan!$I$2:$I$201,Zahlungsplan!$H$2:$H$201,$A323,Zahlungsplan!$I$2:$I$201,"&gt;0"))</f>
        <v/>
      </c>
      <c r="C323" s="23">
        <f>IF($A323="","",-SUMIFS(Zahlungsplan!$I$2:$I$201,Zahlungsplan!$H$2:$H$201,$A323,Zahlungsplan!$I$2:$I$201,"&lt;0"))</f>
        <v/>
      </c>
      <c r="D323" s="23">
        <f>IF(A323="","",B323-C323)</f>
        <v/>
      </c>
      <c r="E323" s="23">
        <f>IF(A323="","",Einstellungen!$B$4+SUM($D$9:D323))</f>
        <v/>
      </c>
      <c r="F323" s="23">
        <f>IF(E323="","",E323-Einstellungen!$B$5)</f>
        <v/>
      </c>
      <c r="G323" s="24">
        <f>IF(E323="","",IF(E323&lt;0,"Negativ",IF(E323&lt;Einstellungen!$B$5,"Unter Warnschwelle","Ausreichend")))</f>
        <v/>
      </c>
      <c r="H323" s="22">
        <f>IF(OR(A323="",E323&gt;=Einstellungen!$B$5),"",A323)</f>
        <v/>
      </c>
      <c r="I323" s="23">
        <f>IF(A323="","",Einstellungen!$B$5)</f>
        <v/>
      </c>
    </row>
    <row r="324">
      <c r="A324" s="25">
        <f>IF(OR(Einstellungen!$B$6="",ROW()-8&gt;Einstellungen!$B$6),"",Einstellungen!$B$2+ROW()-9)</f>
        <v/>
      </c>
      <c r="B324" s="26">
        <f>IF($A324="","",SUMIFS(Zahlungsplan!$I$2:$I$201,Zahlungsplan!$H$2:$H$201,$A324,Zahlungsplan!$I$2:$I$201,"&gt;0"))</f>
        <v/>
      </c>
      <c r="C324" s="26">
        <f>IF($A324="","",-SUMIFS(Zahlungsplan!$I$2:$I$201,Zahlungsplan!$H$2:$H$201,$A324,Zahlungsplan!$I$2:$I$201,"&lt;0"))</f>
        <v/>
      </c>
      <c r="D324" s="26">
        <f>IF(A324="","",B324-C324)</f>
        <v/>
      </c>
      <c r="E324" s="26">
        <f>IF(A324="","",Einstellungen!$B$4+SUM($D$9:D324))</f>
        <v/>
      </c>
      <c r="F324" s="26">
        <f>IF(E324="","",E324-Einstellungen!$B$5)</f>
        <v/>
      </c>
      <c r="G324" s="27">
        <f>IF(E324="","",IF(E324&lt;0,"Negativ",IF(E324&lt;Einstellungen!$B$5,"Unter Warnschwelle","Ausreichend")))</f>
        <v/>
      </c>
      <c r="H324" s="25">
        <f>IF(OR(A324="",E324&gt;=Einstellungen!$B$5),"",A324)</f>
        <v/>
      </c>
      <c r="I324" s="26">
        <f>IF(A324="","",Einstellungen!$B$5)</f>
        <v/>
      </c>
    </row>
    <row r="325">
      <c r="A325" s="22">
        <f>IF(OR(Einstellungen!$B$6="",ROW()-8&gt;Einstellungen!$B$6),"",Einstellungen!$B$2+ROW()-9)</f>
        <v/>
      </c>
      <c r="B325" s="23">
        <f>IF($A325="","",SUMIFS(Zahlungsplan!$I$2:$I$201,Zahlungsplan!$H$2:$H$201,$A325,Zahlungsplan!$I$2:$I$201,"&gt;0"))</f>
        <v/>
      </c>
      <c r="C325" s="23">
        <f>IF($A325="","",-SUMIFS(Zahlungsplan!$I$2:$I$201,Zahlungsplan!$H$2:$H$201,$A325,Zahlungsplan!$I$2:$I$201,"&lt;0"))</f>
        <v/>
      </c>
      <c r="D325" s="23">
        <f>IF(A325="","",B325-C325)</f>
        <v/>
      </c>
      <c r="E325" s="23">
        <f>IF(A325="","",Einstellungen!$B$4+SUM($D$9:D325))</f>
        <v/>
      </c>
      <c r="F325" s="23">
        <f>IF(E325="","",E325-Einstellungen!$B$5)</f>
        <v/>
      </c>
      <c r="G325" s="24">
        <f>IF(E325="","",IF(E325&lt;0,"Negativ",IF(E325&lt;Einstellungen!$B$5,"Unter Warnschwelle","Ausreichend")))</f>
        <v/>
      </c>
      <c r="H325" s="22">
        <f>IF(OR(A325="",E325&gt;=Einstellungen!$B$5),"",A325)</f>
        <v/>
      </c>
      <c r="I325" s="23">
        <f>IF(A325="","",Einstellungen!$B$5)</f>
        <v/>
      </c>
    </row>
    <row r="326">
      <c r="A326" s="25">
        <f>IF(OR(Einstellungen!$B$6="",ROW()-8&gt;Einstellungen!$B$6),"",Einstellungen!$B$2+ROW()-9)</f>
        <v/>
      </c>
      <c r="B326" s="26">
        <f>IF($A326="","",SUMIFS(Zahlungsplan!$I$2:$I$201,Zahlungsplan!$H$2:$H$201,$A326,Zahlungsplan!$I$2:$I$201,"&gt;0"))</f>
        <v/>
      </c>
      <c r="C326" s="26">
        <f>IF($A326="","",-SUMIFS(Zahlungsplan!$I$2:$I$201,Zahlungsplan!$H$2:$H$201,$A326,Zahlungsplan!$I$2:$I$201,"&lt;0"))</f>
        <v/>
      </c>
      <c r="D326" s="26">
        <f>IF(A326="","",B326-C326)</f>
        <v/>
      </c>
      <c r="E326" s="26">
        <f>IF(A326="","",Einstellungen!$B$4+SUM($D$9:D326))</f>
        <v/>
      </c>
      <c r="F326" s="26">
        <f>IF(E326="","",E326-Einstellungen!$B$5)</f>
        <v/>
      </c>
      <c r="G326" s="27">
        <f>IF(E326="","",IF(E326&lt;0,"Negativ",IF(E326&lt;Einstellungen!$B$5,"Unter Warnschwelle","Ausreichend")))</f>
        <v/>
      </c>
      <c r="H326" s="25">
        <f>IF(OR(A326="",E326&gt;=Einstellungen!$B$5),"",A326)</f>
        <v/>
      </c>
      <c r="I326" s="26">
        <f>IF(A326="","",Einstellungen!$B$5)</f>
        <v/>
      </c>
    </row>
    <row r="327">
      <c r="A327" s="22">
        <f>IF(OR(Einstellungen!$B$6="",ROW()-8&gt;Einstellungen!$B$6),"",Einstellungen!$B$2+ROW()-9)</f>
        <v/>
      </c>
      <c r="B327" s="23">
        <f>IF($A327="","",SUMIFS(Zahlungsplan!$I$2:$I$201,Zahlungsplan!$H$2:$H$201,$A327,Zahlungsplan!$I$2:$I$201,"&gt;0"))</f>
        <v/>
      </c>
      <c r="C327" s="23">
        <f>IF($A327="","",-SUMIFS(Zahlungsplan!$I$2:$I$201,Zahlungsplan!$H$2:$H$201,$A327,Zahlungsplan!$I$2:$I$201,"&lt;0"))</f>
        <v/>
      </c>
      <c r="D327" s="23">
        <f>IF(A327="","",B327-C327)</f>
        <v/>
      </c>
      <c r="E327" s="23">
        <f>IF(A327="","",Einstellungen!$B$4+SUM($D$9:D327))</f>
        <v/>
      </c>
      <c r="F327" s="23">
        <f>IF(E327="","",E327-Einstellungen!$B$5)</f>
        <v/>
      </c>
      <c r="G327" s="24">
        <f>IF(E327="","",IF(E327&lt;0,"Negativ",IF(E327&lt;Einstellungen!$B$5,"Unter Warnschwelle","Ausreichend")))</f>
        <v/>
      </c>
      <c r="H327" s="22">
        <f>IF(OR(A327="",E327&gt;=Einstellungen!$B$5),"",A327)</f>
        <v/>
      </c>
      <c r="I327" s="23">
        <f>IF(A327="","",Einstellungen!$B$5)</f>
        <v/>
      </c>
    </row>
    <row r="328">
      <c r="A328" s="25">
        <f>IF(OR(Einstellungen!$B$6="",ROW()-8&gt;Einstellungen!$B$6),"",Einstellungen!$B$2+ROW()-9)</f>
        <v/>
      </c>
      <c r="B328" s="26">
        <f>IF($A328="","",SUMIFS(Zahlungsplan!$I$2:$I$201,Zahlungsplan!$H$2:$H$201,$A328,Zahlungsplan!$I$2:$I$201,"&gt;0"))</f>
        <v/>
      </c>
      <c r="C328" s="26">
        <f>IF($A328="","",-SUMIFS(Zahlungsplan!$I$2:$I$201,Zahlungsplan!$H$2:$H$201,$A328,Zahlungsplan!$I$2:$I$201,"&lt;0"))</f>
        <v/>
      </c>
      <c r="D328" s="26">
        <f>IF(A328="","",B328-C328)</f>
        <v/>
      </c>
      <c r="E328" s="26">
        <f>IF(A328="","",Einstellungen!$B$4+SUM($D$9:D328))</f>
        <v/>
      </c>
      <c r="F328" s="26">
        <f>IF(E328="","",E328-Einstellungen!$B$5)</f>
        <v/>
      </c>
      <c r="G328" s="27">
        <f>IF(E328="","",IF(E328&lt;0,"Negativ",IF(E328&lt;Einstellungen!$B$5,"Unter Warnschwelle","Ausreichend")))</f>
        <v/>
      </c>
      <c r="H328" s="25">
        <f>IF(OR(A328="",E328&gt;=Einstellungen!$B$5),"",A328)</f>
        <v/>
      </c>
      <c r="I328" s="26">
        <f>IF(A328="","",Einstellungen!$B$5)</f>
        <v/>
      </c>
    </row>
    <row r="329">
      <c r="A329" s="22">
        <f>IF(OR(Einstellungen!$B$6="",ROW()-8&gt;Einstellungen!$B$6),"",Einstellungen!$B$2+ROW()-9)</f>
        <v/>
      </c>
      <c r="B329" s="23">
        <f>IF($A329="","",SUMIFS(Zahlungsplan!$I$2:$I$201,Zahlungsplan!$H$2:$H$201,$A329,Zahlungsplan!$I$2:$I$201,"&gt;0"))</f>
        <v/>
      </c>
      <c r="C329" s="23">
        <f>IF($A329="","",-SUMIFS(Zahlungsplan!$I$2:$I$201,Zahlungsplan!$H$2:$H$201,$A329,Zahlungsplan!$I$2:$I$201,"&lt;0"))</f>
        <v/>
      </c>
      <c r="D329" s="23">
        <f>IF(A329="","",B329-C329)</f>
        <v/>
      </c>
      <c r="E329" s="23">
        <f>IF(A329="","",Einstellungen!$B$4+SUM($D$9:D329))</f>
        <v/>
      </c>
      <c r="F329" s="23">
        <f>IF(E329="","",E329-Einstellungen!$B$5)</f>
        <v/>
      </c>
      <c r="G329" s="24">
        <f>IF(E329="","",IF(E329&lt;0,"Negativ",IF(E329&lt;Einstellungen!$B$5,"Unter Warnschwelle","Ausreichend")))</f>
        <v/>
      </c>
      <c r="H329" s="22">
        <f>IF(OR(A329="",E329&gt;=Einstellungen!$B$5),"",A329)</f>
        <v/>
      </c>
      <c r="I329" s="23">
        <f>IF(A329="","",Einstellungen!$B$5)</f>
        <v/>
      </c>
    </row>
    <row r="330">
      <c r="A330" s="25">
        <f>IF(OR(Einstellungen!$B$6="",ROW()-8&gt;Einstellungen!$B$6),"",Einstellungen!$B$2+ROW()-9)</f>
        <v/>
      </c>
      <c r="B330" s="26">
        <f>IF($A330="","",SUMIFS(Zahlungsplan!$I$2:$I$201,Zahlungsplan!$H$2:$H$201,$A330,Zahlungsplan!$I$2:$I$201,"&gt;0"))</f>
        <v/>
      </c>
      <c r="C330" s="26">
        <f>IF($A330="","",-SUMIFS(Zahlungsplan!$I$2:$I$201,Zahlungsplan!$H$2:$H$201,$A330,Zahlungsplan!$I$2:$I$201,"&lt;0"))</f>
        <v/>
      </c>
      <c r="D330" s="26">
        <f>IF(A330="","",B330-C330)</f>
        <v/>
      </c>
      <c r="E330" s="26">
        <f>IF(A330="","",Einstellungen!$B$4+SUM($D$9:D330))</f>
        <v/>
      </c>
      <c r="F330" s="26">
        <f>IF(E330="","",E330-Einstellungen!$B$5)</f>
        <v/>
      </c>
      <c r="G330" s="27">
        <f>IF(E330="","",IF(E330&lt;0,"Negativ",IF(E330&lt;Einstellungen!$B$5,"Unter Warnschwelle","Ausreichend")))</f>
        <v/>
      </c>
      <c r="H330" s="25">
        <f>IF(OR(A330="",E330&gt;=Einstellungen!$B$5),"",A330)</f>
        <v/>
      </c>
      <c r="I330" s="26">
        <f>IF(A330="","",Einstellungen!$B$5)</f>
        <v/>
      </c>
    </row>
    <row r="331">
      <c r="A331" s="22">
        <f>IF(OR(Einstellungen!$B$6="",ROW()-8&gt;Einstellungen!$B$6),"",Einstellungen!$B$2+ROW()-9)</f>
        <v/>
      </c>
      <c r="B331" s="23">
        <f>IF($A331="","",SUMIFS(Zahlungsplan!$I$2:$I$201,Zahlungsplan!$H$2:$H$201,$A331,Zahlungsplan!$I$2:$I$201,"&gt;0"))</f>
        <v/>
      </c>
      <c r="C331" s="23">
        <f>IF($A331="","",-SUMIFS(Zahlungsplan!$I$2:$I$201,Zahlungsplan!$H$2:$H$201,$A331,Zahlungsplan!$I$2:$I$201,"&lt;0"))</f>
        <v/>
      </c>
      <c r="D331" s="23">
        <f>IF(A331="","",B331-C331)</f>
        <v/>
      </c>
      <c r="E331" s="23">
        <f>IF(A331="","",Einstellungen!$B$4+SUM($D$9:D331))</f>
        <v/>
      </c>
      <c r="F331" s="23">
        <f>IF(E331="","",E331-Einstellungen!$B$5)</f>
        <v/>
      </c>
      <c r="G331" s="24">
        <f>IF(E331="","",IF(E331&lt;0,"Negativ",IF(E331&lt;Einstellungen!$B$5,"Unter Warnschwelle","Ausreichend")))</f>
        <v/>
      </c>
      <c r="H331" s="22">
        <f>IF(OR(A331="",E331&gt;=Einstellungen!$B$5),"",A331)</f>
        <v/>
      </c>
      <c r="I331" s="23">
        <f>IF(A331="","",Einstellungen!$B$5)</f>
        <v/>
      </c>
    </row>
    <row r="332">
      <c r="A332" s="25">
        <f>IF(OR(Einstellungen!$B$6="",ROW()-8&gt;Einstellungen!$B$6),"",Einstellungen!$B$2+ROW()-9)</f>
        <v/>
      </c>
      <c r="B332" s="26">
        <f>IF($A332="","",SUMIFS(Zahlungsplan!$I$2:$I$201,Zahlungsplan!$H$2:$H$201,$A332,Zahlungsplan!$I$2:$I$201,"&gt;0"))</f>
        <v/>
      </c>
      <c r="C332" s="26">
        <f>IF($A332="","",-SUMIFS(Zahlungsplan!$I$2:$I$201,Zahlungsplan!$H$2:$H$201,$A332,Zahlungsplan!$I$2:$I$201,"&lt;0"))</f>
        <v/>
      </c>
      <c r="D332" s="26">
        <f>IF(A332="","",B332-C332)</f>
        <v/>
      </c>
      <c r="E332" s="26">
        <f>IF(A332="","",Einstellungen!$B$4+SUM($D$9:D332))</f>
        <v/>
      </c>
      <c r="F332" s="26">
        <f>IF(E332="","",E332-Einstellungen!$B$5)</f>
        <v/>
      </c>
      <c r="G332" s="27">
        <f>IF(E332="","",IF(E332&lt;0,"Negativ",IF(E332&lt;Einstellungen!$B$5,"Unter Warnschwelle","Ausreichend")))</f>
        <v/>
      </c>
      <c r="H332" s="25">
        <f>IF(OR(A332="",E332&gt;=Einstellungen!$B$5),"",A332)</f>
        <v/>
      </c>
      <c r="I332" s="26">
        <f>IF(A332="","",Einstellungen!$B$5)</f>
        <v/>
      </c>
    </row>
    <row r="333">
      <c r="A333" s="22">
        <f>IF(OR(Einstellungen!$B$6="",ROW()-8&gt;Einstellungen!$B$6),"",Einstellungen!$B$2+ROW()-9)</f>
        <v/>
      </c>
      <c r="B333" s="23">
        <f>IF($A333="","",SUMIFS(Zahlungsplan!$I$2:$I$201,Zahlungsplan!$H$2:$H$201,$A333,Zahlungsplan!$I$2:$I$201,"&gt;0"))</f>
        <v/>
      </c>
      <c r="C333" s="23">
        <f>IF($A333="","",-SUMIFS(Zahlungsplan!$I$2:$I$201,Zahlungsplan!$H$2:$H$201,$A333,Zahlungsplan!$I$2:$I$201,"&lt;0"))</f>
        <v/>
      </c>
      <c r="D333" s="23">
        <f>IF(A333="","",B333-C333)</f>
        <v/>
      </c>
      <c r="E333" s="23">
        <f>IF(A333="","",Einstellungen!$B$4+SUM($D$9:D333))</f>
        <v/>
      </c>
      <c r="F333" s="23">
        <f>IF(E333="","",E333-Einstellungen!$B$5)</f>
        <v/>
      </c>
      <c r="G333" s="24">
        <f>IF(E333="","",IF(E333&lt;0,"Negativ",IF(E333&lt;Einstellungen!$B$5,"Unter Warnschwelle","Ausreichend")))</f>
        <v/>
      </c>
      <c r="H333" s="22">
        <f>IF(OR(A333="",E333&gt;=Einstellungen!$B$5),"",A333)</f>
        <v/>
      </c>
      <c r="I333" s="23">
        <f>IF(A333="","",Einstellungen!$B$5)</f>
        <v/>
      </c>
    </row>
    <row r="334">
      <c r="A334" s="25">
        <f>IF(OR(Einstellungen!$B$6="",ROW()-8&gt;Einstellungen!$B$6),"",Einstellungen!$B$2+ROW()-9)</f>
        <v/>
      </c>
      <c r="B334" s="26">
        <f>IF($A334="","",SUMIFS(Zahlungsplan!$I$2:$I$201,Zahlungsplan!$H$2:$H$201,$A334,Zahlungsplan!$I$2:$I$201,"&gt;0"))</f>
        <v/>
      </c>
      <c r="C334" s="26">
        <f>IF($A334="","",-SUMIFS(Zahlungsplan!$I$2:$I$201,Zahlungsplan!$H$2:$H$201,$A334,Zahlungsplan!$I$2:$I$201,"&lt;0"))</f>
        <v/>
      </c>
      <c r="D334" s="26">
        <f>IF(A334="","",B334-C334)</f>
        <v/>
      </c>
      <c r="E334" s="26">
        <f>IF(A334="","",Einstellungen!$B$4+SUM($D$9:D334))</f>
        <v/>
      </c>
      <c r="F334" s="26">
        <f>IF(E334="","",E334-Einstellungen!$B$5)</f>
        <v/>
      </c>
      <c r="G334" s="27">
        <f>IF(E334="","",IF(E334&lt;0,"Negativ",IF(E334&lt;Einstellungen!$B$5,"Unter Warnschwelle","Ausreichend")))</f>
        <v/>
      </c>
      <c r="H334" s="25">
        <f>IF(OR(A334="",E334&gt;=Einstellungen!$B$5),"",A334)</f>
        <v/>
      </c>
      <c r="I334" s="26">
        <f>IF(A334="","",Einstellungen!$B$5)</f>
        <v/>
      </c>
    </row>
    <row r="335">
      <c r="A335" s="22">
        <f>IF(OR(Einstellungen!$B$6="",ROW()-8&gt;Einstellungen!$B$6),"",Einstellungen!$B$2+ROW()-9)</f>
        <v/>
      </c>
      <c r="B335" s="23">
        <f>IF($A335="","",SUMIFS(Zahlungsplan!$I$2:$I$201,Zahlungsplan!$H$2:$H$201,$A335,Zahlungsplan!$I$2:$I$201,"&gt;0"))</f>
        <v/>
      </c>
      <c r="C335" s="23">
        <f>IF($A335="","",-SUMIFS(Zahlungsplan!$I$2:$I$201,Zahlungsplan!$H$2:$H$201,$A335,Zahlungsplan!$I$2:$I$201,"&lt;0"))</f>
        <v/>
      </c>
      <c r="D335" s="23">
        <f>IF(A335="","",B335-C335)</f>
        <v/>
      </c>
      <c r="E335" s="23">
        <f>IF(A335="","",Einstellungen!$B$4+SUM($D$9:D335))</f>
        <v/>
      </c>
      <c r="F335" s="23">
        <f>IF(E335="","",E335-Einstellungen!$B$5)</f>
        <v/>
      </c>
      <c r="G335" s="24">
        <f>IF(E335="","",IF(E335&lt;0,"Negativ",IF(E335&lt;Einstellungen!$B$5,"Unter Warnschwelle","Ausreichend")))</f>
        <v/>
      </c>
      <c r="H335" s="22">
        <f>IF(OR(A335="",E335&gt;=Einstellungen!$B$5),"",A335)</f>
        <v/>
      </c>
      <c r="I335" s="23">
        <f>IF(A335="","",Einstellungen!$B$5)</f>
        <v/>
      </c>
    </row>
    <row r="336">
      <c r="A336" s="25">
        <f>IF(OR(Einstellungen!$B$6="",ROW()-8&gt;Einstellungen!$B$6),"",Einstellungen!$B$2+ROW()-9)</f>
        <v/>
      </c>
      <c r="B336" s="26">
        <f>IF($A336="","",SUMIFS(Zahlungsplan!$I$2:$I$201,Zahlungsplan!$H$2:$H$201,$A336,Zahlungsplan!$I$2:$I$201,"&gt;0"))</f>
        <v/>
      </c>
      <c r="C336" s="26">
        <f>IF($A336="","",-SUMIFS(Zahlungsplan!$I$2:$I$201,Zahlungsplan!$H$2:$H$201,$A336,Zahlungsplan!$I$2:$I$201,"&lt;0"))</f>
        <v/>
      </c>
      <c r="D336" s="26">
        <f>IF(A336="","",B336-C336)</f>
        <v/>
      </c>
      <c r="E336" s="26">
        <f>IF(A336="","",Einstellungen!$B$4+SUM($D$9:D336))</f>
        <v/>
      </c>
      <c r="F336" s="26">
        <f>IF(E336="","",E336-Einstellungen!$B$5)</f>
        <v/>
      </c>
      <c r="G336" s="27">
        <f>IF(E336="","",IF(E336&lt;0,"Negativ",IF(E336&lt;Einstellungen!$B$5,"Unter Warnschwelle","Ausreichend")))</f>
        <v/>
      </c>
      <c r="H336" s="25">
        <f>IF(OR(A336="",E336&gt;=Einstellungen!$B$5),"",A336)</f>
        <v/>
      </c>
      <c r="I336" s="26">
        <f>IF(A336="","",Einstellungen!$B$5)</f>
        <v/>
      </c>
    </row>
    <row r="337">
      <c r="A337" s="22">
        <f>IF(OR(Einstellungen!$B$6="",ROW()-8&gt;Einstellungen!$B$6),"",Einstellungen!$B$2+ROW()-9)</f>
        <v/>
      </c>
      <c r="B337" s="23">
        <f>IF($A337="","",SUMIFS(Zahlungsplan!$I$2:$I$201,Zahlungsplan!$H$2:$H$201,$A337,Zahlungsplan!$I$2:$I$201,"&gt;0"))</f>
        <v/>
      </c>
      <c r="C337" s="23">
        <f>IF($A337="","",-SUMIFS(Zahlungsplan!$I$2:$I$201,Zahlungsplan!$H$2:$H$201,$A337,Zahlungsplan!$I$2:$I$201,"&lt;0"))</f>
        <v/>
      </c>
      <c r="D337" s="23">
        <f>IF(A337="","",B337-C337)</f>
        <v/>
      </c>
      <c r="E337" s="23">
        <f>IF(A337="","",Einstellungen!$B$4+SUM($D$9:D337))</f>
        <v/>
      </c>
      <c r="F337" s="23">
        <f>IF(E337="","",E337-Einstellungen!$B$5)</f>
        <v/>
      </c>
      <c r="G337" s="24">
        <f>IF(E337="","",IF(E337&lt;0,"Negativ",IF(E337&lt;Einstellungen!$B$5,"Unter Warnschwelle","Ausreichend")))</f>
        <v/>
      </c>
      <c r="H337" s="22">
        <f>IF(OR(A337="",E337&gt;=Einstellungen!$B$5),"",A337)</f>
        <v/>
      </c>
      <c r="I337" s="23">
        <f>IF(A337="","",Einstellungen!$B$5)</f>
        <v/>
      </c>
    </row>
    <row r="338">
      <c r="A338" s="25">
        <f>IF(OR(Einstellungen!$B$6="",ROW()-8&gt;Einstellungen!$B$6),"",Einstellungen!$B$2+ROW()-9)</f>
        <v/>
      </c>
      <c r="B338" s="26">
        <f>IF($A338="","",SUMIFS(Zahlungsplan!$I$2:$I$201,Zahlungsplan!$H$2:$H$201,$A338,Zahlungsplan!$I$2:$I$201,"&gt;0"))</f>
        <v/>
      </c>
      <c r="C338" s="26">
        <f>IF($A338="","",-SUMIFS(Zahlungsplan!$I$2:$I$201,Zahlungsplan!$H$2:$H$201,$A338,Zahlungsplan!$I$2:$I$201,"&lt;0"))</f>
        <v/>
      </c>
      <c r="D338" s="26">
        <f>IF(A338="","",B338-C338)</f>
        <v/>
      </c>
      <c r="E338" s="26">
        <f>IF(A338="","",Einstellungen!$B$4+SUM($D$9:D338))</f>
        <v/>
      </c>
      <c r="F338" s="26">
        <f>IF(E338="","",E338-Einstellungen!$B$5)</f>
        <v/>
      </c>
      <c r="G338" s="27">
        <f>IF(E338="","",IF(E338&lt;0,"Negativ",IF(E338&lt;Einstellungen!$B$5,"Unter Warnschwelle","Ausreichend")))</f>
        <v/>
      </c>
      <c r="H338" s="25">
        <f>IF(OR(A338="",E338&gt;=Einstellungen!$B$5),"",A338)</f>
        <v/>
      </c>
      <c r="I338" s="26">
        <f>IF(A338="","",Einstellungen!$B$5)</f>
        <v/>
      </c>
    </row>
    <row r="339">
      <c r="A339" s="22">
        <f>IF(OR(Einstellungen!$B$6="",ROW()-8&gt;Einstellungen!$B$6),"",Einstellungen!$B$2+ROW()-9)</f>
        <v/>
      </c>
      <c r="B339" s="23">
        <f>IF($A339="","",SUMIFS(Zahlungsplan!$I$2:$I$201,Zahlungsplan!$H$2:$H$201,$A339,Zahlungsplan!$I$2:$I$201,"&gt;0"))</f>
        <v/>
      </c>
      <c r="C339" s="23">
        <f>IF($A339="","",-SUMIFS(Zahlungsplan!$I$2:$I$201,Zahlungsplan!$H$2:$H$201,$A339,Zahlungsplan!$I$2:$I$201,"&lt;0"))</f>
        <v/>
      </c>
      <c r="D339" s="23">
        <f>IF(A339="","",B339-C339)</f>
        <v/>
      </c>
      <c r="E339" s="23">
        <f>IF(A339="","",Einstellungen!$B$4+SUM($D$9:D339))</f>
        <v/>
      </c>
      <c r="F339" s="23">
        <f>IF(E339="","",E339-Einstellungen!$B$5)</f>
        <v/>
      </c>
      <c r="G339" s="24">
        <f>IF(E339="","",IF(E339&lt;0,"Negativ",IF(E339&lt;Einstellungen!$B$5,"Unter Warnschwelle","Ausreichend")))</f>
        <v/>
      </c>
      <c r="H339" s="22">
        <f>IF(OR(A339="",E339&gt;=Einstellungen!$B$5),"",A339)</f>
        <v/>
      </c>
      <c r="I339" s="23">
        <f>IF(A339="","",Einstellungen!$B$5)</f>
        <v/>
      </c>
    </row>
    <row r="340">
      <c r="A340" s="25">
        <f>IF(OR(Einstellungen!$B$6="",ROW()-8&gt;Einstellungen!$B$6),"",Einstellungen!$B$2+ROW()-9)</f>
        <v/>
      </c>
      <c r="B340" s="26">
        <f>IF($A340="","",SUMIFS(Zahlungsplan!$I$2:$I$201,Zahlungsplan!$H$2:$H$201,$A340,Zahlungsplan!$I$2:$I$201,"&gt;0"))</f>
        <v/>
      </c>
      <c r="C340" s="26">
        <f>IF($A340="","",-SUMIFS(Zahlungsplan!$I$2:$I$201,Zahlungsplan!$H$2:$H$201,$A340,Zahlungsplan!$I$2:$I$201,"&lt;0"))</f>
        <v/>
      </c>
      <c r="D340" s="26">
        <f>IF(A340="","",B340-C340)</f>
        <v/>
      </c>
      <c r="E340" s="26">
        <f>IF(A340="","",Einstellungen!$B$4+SUM($D$9:D340))</f>
        <v/>
      </c>
      <c r="F340" s="26">
        <f>IF(E340="","",E340-Einstellungen!$B$5)</f>
        <v/>
      </c>
      <c r="G340" s="27">
        <f>IF(E340="","",IF(E340&lt;0,"Negativ",IF(E340&lt;Einstellungen!$B$5,"Unter Warnschwelle","Ausreichend")))</f>
        <v/>
      </c>
      <c r="H340" s="25">
        <f>IF(OR(A340="",E340&gt;=Einstellungen!$B$5),"",A340)</f>
        <v/>
      </c>
      <c r="I340" s="26">
        <f>IF(A340="","",Einstellungen!$B$5)</f>
        <v/>
      </c>
    </row>
    <row r="341">
      <c r="A341" s="22">
        <f>IF(OR(Einstellungen!$B$6="",ROW()-8&gt;Einstellungen!$B$6),"",Einstellungen!$B$2+ROW()-9)</f>
        <v/>
      </c>
      <c r="B341" s="23">
        <f>IF($A341="","",SUMIFS(Zahlungsplan!$I$2:$I$201,Zahlungsplan!$H$2:$H$201,$A341,Zahlungsplan!$I$2:$I$201,"&gt;0"))</f>
        <v/>
      </c>
      <c r="C341" s="23">
        <f>IF($A341="","",-SUMIFS(Zahlungsplan!$I$2:$I$201,Zahlungsplan!$H$2:$H$201,$A341,Zahlungsplan!$I$2:$I$201,"&lt;0"))</f>
        <v/>
      </c>
      <c r="D341" s="23">
        <f>IF(A341="","",B341-C341)</f>
        <v/>
      </c>
      <c r="E341" s="23">
        <f>IF(A341="","",Einstellungen!$B$4+SUM($D$9:D341))</f>
        <v/>
      </c>
      <c r="F341" s="23">
        <f>IF(E341="","",E341-Einstellungen!$B$5)</f>
        <v/>
      </c>
      <c r="G341" s="24">
        <f>IF(E341="","",IF(E341&lt;0,"Negativ",IF(E341&lt;Einstellungen!$B$5,"Unter Warnschwelle","Ausreichend")))</f>
        <v/>
      </c>
      <c r="H341" s="22">
        <f>IF(OR(A341="",E341&gt;=Einstellungen!$B$5),"",A341)</f>
        <v/>
      </c>
      <c r="I341" s="23">
        <f>IF(A341="","",Einstellungen!$B$5)</f>
        <v/>
      </c>
    </row>
    <row r="342">
      <c r="A342" s="25">
        <f>IF(OR(Einstellungen!$B$6="",ROW()-8&gt;Einstellungen!$B$6),"",Einstellungen!$B$2+ROW()-9)</f>
        <v/>
      </c>
      <c r="B342" s="26">
        <f>IF($A342="","",SUMIFS(Zahlungsplan!$I$2:$I$201,Zahlungsplan!$H$2:$H$201,$A342,Zahlungsplan!$I$2:$I$201,"&gt;0"))</f>
        <v/>
      </c>
      <c r="C342" s="26">
        <f>IF($A342="","",-SUMIFS(Zahlungsplan!$I$2:$I$201,Zahlungsplan!$H$2:$H$201,$A342,Zahlungsplan!$I$2:$I$201,"&lt;0"))</f>
        <v/>
      </c>
      <c r="D342" s="26">
        <f>IF(A342="","",B342-C342)</f>
        <v/>
      </c>
      <c r="E342" s="26">
        <f>IF(A342="","",Einstellungen!$B$4+SUM($D$9:D342))</f>
        <v/>
      </c>
      <c r="F342" s="26">
        <f>IF(E342="","",E342-Einstellungen!$B$5)</f>
        <v/>
      </c>
      <c r="G342" s="27">
        <f>IF(E342="","",IF(E342&lt;0,"Negativ",IF(E342&lt;Einstellungen!$B$5,"Unter Warnschwelle","Ausreichend")))</f>
        <v/>
      </c>
      <c r="H342" s="25">
        <f>IF(OR(A342="",E342&gt;=Einstellungen!$B$5),"",A342)</f>
        <v/>
      </c>
      <c r="I342" s="26">
        <f>IF(A342="","",Einstellungen!$B$5)</f>
        <v/>
      </c>
    </row>
    <row r="343">
      <c r="A343" s="22">
        <f>IF(OR(Einstellungen!$B$6="",ROW()-8&gt;Einstellungen!$B$6),"",Einstellungen!$B$2+ROW()-9)</f>
        <v/>
      </c>
      <c r="B343" s="23">
        <f>IF($A343="","",SUMIFS(Zahlungsplan!$I$2:$I$201,Zahlungsplan!$H$2:$H$201,$A343,Zahlungsplan!$I$2:$I$201,"&gt;0"))</f>
        <v/>
      </c>
      <c r="C343" s="23">
        <f>IF($A343="","",-SUMIFS(Zahlungsplan!$I$2:$I$201,Zahlungsplan!$H$2:$H$201,$A343,Zahlungsplan!$I$2:$I$201,"&lt;0"))</f>
        <v/>
      </c>
      <c r="D343" s="23">
        <f>IF(A343="","",B343-C343)</f>
        <v/>
      </c>
      <c r="E343" s="23">
        <f>IF(A343="","",Einstellungen!$B$4+SUM($D$9:D343))</f>
        <v/>
      </c>
      <c r="F343" s="23">
        <f>IF(E343="","",E343-Einstellungen!$B$5)</f>
        <v/>
      </c>
      <c r="G343" s="24">
        <f>IF(E343="","",IF(E343&lt;0,"Negativ",IF(E343&lt;Einstellungen!$B$5,"Unter Warnschwelle","Ausreichend")))</f>
        <v/>
      </c>
      <c r="H343" s="22">
        <f>IF(OR(A343="",E343&gt;=Einstellungen!$B$5),"",A343)</f>
        <v/>
      </c>
      <c r="I343" s="23">
        <f>IF(A343="","",Einstellungen!$B$5)</f>
        <v/>
      </c>
    </row>
    <row r="344">
      <c r="A344" s="25">
        <f>IF(OR(Einstellungen!$B$6="",ROW()-8&gt;Einstellungen!$B$6),"",Einstellungen!$B$2+ROW()-9)</f>
        <v/>
      </c>
      <c r="B344" s="26">
        <f>IF($A344="","",SUMIFS(Zahlungsplan!$I$2:$I$201,Zahlungsplan!$H$2:$H$201,$A344,Zahlungsplan!$I$2:$I$201,"&gt;0"))</f>
        <v/>
      </c>
      <c r="C344" s="26">
        <f>IF($A344="","",-SUMIFS(Zahlungsplan!$I$2:$I$201,Zahlungsplan!$H$2:$H$201,$A344,Zahlungsplan!$I$2:$I$201,"&lt;0"))</f>
        <v/>
      </c>
      <c r="D344" s="26">
        <f>IF(A344="","",B344-C344)</f>
        <v/>
      </c>
      <c r="E344" s="26">
        <f>IF(A344="","",Einstellungen!$B$4+SUM($D$9:D344))</f>
        <v/>
      </c>
      <c r="F344" s="26">
        <f>IF(E344="","",E344-Einstellungen!$B$5)</f>
        <v/>
      </c>
      <c r="G344" s="27">
        <f>IF(E344="","",IF(E344&lt;0,"Negativ",IF(E344&lt;Einstellungen!$B$5,"Unter Warnschwelle","Ausreichend")))</f>
        <v/>
      </c>
      <c r="H344" s="25">
        <f>IF(OR(A344="",E344&gt;=Einstellungen!$B$5),"",A344)</f>
        <v/>
      </c>
      <c r="I344" s="26">
        <f>IF(A344="","",Einstellungen!$B$5)</f>
        <v/>
      </c>
    </row>
    <row r="345">
      <c r="A345" s="22">
        <f>IF(OR(Einstellungen!$B$6="",ROW()-8&gt;Einstellungen!$B$6),"",Einstellungen!$B$2+ROW()-9)</f>
        <v/>
      </c>
      <c r="B345" s="23">
        <f>IF($A345="","",SUMIFS(Zahlungsplan!$I$2:$I$201,Zahlungsplan!$H$2:$H$201,$A345,Zahlungsplan!$I$2:$I$201,"&gt;0"))</f>
        <v/>
      </c>
      <c r="C345" s="23">
        <f>IF($A345="","",-SUMIFS(Zahlungsplan!$I$2:$I$201,Zahlungsplan!$H$2:$H$201,$A345,Zahlungsplan!$I$2:$I$201,"&lt;0"))</f>
        <v/>
      </c>
      <c r="D345" s="23">
        <f>IF(A345="","",B345-C345)</f>
        <v/>
      </c>
      <c r="E345" s="23">
        <f>IF(A345="","",Einstellungen!$B$4+SUM($D$9:D345))</f>
        <v/>
      </c>
      <c r="F345" s="23">
        <f>IF(E345="","",E345-Einstellungen!$B$5)</f>
        <v/>
      </c>
      <c r="G345" s="24">
        <f>IF(E345="","",IF(E345&lt;0,"Negativ",IF(E345&lt;Einstellungen!$B$5,"Unter Warnschwelle","Ausreichend")))</f>
        <v/>
      </c>
      <c r="H345" s="22">
        <f>IF(OR(A345="",E345&gt;=Einstellungen!$B$5),"",A345)</f>
        <v/>
      </c>
      <c r="I345" s="23">
        <f>IF(A345="","",Einstellungen!$B$5)</f>
        <v/>
      </c>
    </row>
    <row r="346">
      <c r="A346" s="25">
        <f>IF(OR(Einstellungen!$B$6="",ROW()-8&gt;Einstellungen!$B$6),"",Einstellungen!$B$2+ROW()-9)</f>
        <v/>
      </c>
      <c r="B346" s="26">
        <f>IF($A346="","",SUMIFS(Zahlungsplan!$I$2:$I$201,Zahlungsplan!$H$2:$H$201,$A346,Zahlungsplan!$I$2:$I$201,"&gt;0"))</f>
        <v/>
      </c>
      <c r="C346" s="26">
        <f>IF($A346="","",-SUMIFS(Zahlungsplan!$I$2:$I$201,Zahlungsplan!$H$2:$H$201,$A346,Zahlungsplan!$I$2:$I$201,"&lt;0"))</f>
        <v/>
      </c>
      <c r="D346" s="26">
        <f>IF(A346="","",B346-C346)</f>
        <v/>
      </c>
      <c r="E346" s="26">
        <f>IF(A346="","",Einstellungen!$B$4+SUM($D$9:D346))</f>
        <v/>
      </c>
      <c r="F346" s="26">
        <f>IF(E346="","",E346-Einstellungen!$B$5)</f>
        <v/>
      </c>
      <c r="G346" s="27">
        <f>IF(E346="","",IF(E346&lt;0,"Negativ",IF(E346&lt;Einstellungen!$B$5,"Unter Warnschwelle","Ausreichend")))</f>
        <v/>
      </c>
      <c r="H346" s="25">
        <f>IF(OR(A346="",E346&gt;=Einstellungen!$B$5),"",A346)</f>
        <v/>
      </c>
      <c r="I346" s="26">
        <f>IF(A346="","",Einstellungen!$B$5)</f>
        <v/>
      </c>
    </row>
    <row r="347">
      <c r="A347" s="22">
        <f>IF(OR(Einstellungen!$B$6="",ROW()-8&gt;Einstellungen!$B$6),"",Einstellungen!$B$2+ROW()-9)</f>
        <v/>
      </c>
      <c r="B347" s="23">
        <f>IF($A347="","",SUMIFS(Zahlungsplan!$I$2:$I$201,Zahlungsplan!$H$2:$H$201,$A347,Zahlungsplan!$I$2:$I$201,"&gt;0"))</f>
        <v/>
      </c>
      <c r="C347" s="23">
        <f>IF($A347="","",-SUMIFS(Zahlungsplan!$I$2:$I$201,Zahlungsplan!$H$2:$H$201,$A347,Zahlungsplan!$I$2:$I$201,"&lt;0"))</f>
        <v/>
      </c>
      <c r="D347" s="23">
        <f>IF(A347="","",B347-C347)</f>
        <v/>
      </c>
      <c r="E347" s="23">
        <f>IF(A347="","",Einstellungen!$B$4+SUM($D$9:D347))</f>
        <v/>
      </c>
      <c r="F347" s="23">
        <f>IF(E347="","",E347-Einstellungen!$B$5)</f>
        <v/>
      </c>
      <c r="G347" s="24">
        <f>IF(E347="","",IF(E347&lt;0,"Negativ",IF(E347&lt;Einstellungen!$B$5,"Unter Warnschwelle","Ausreichend")))</f>
        <v/>
      </c>
      <c r="H347" s="22">
        <f>IF(OR(A347="",E347&gt;=Einstellungen!$B$5),"",A347)</f>
        <v/>
      </c>
      <c r="I347" s="23">
        <f>IF(A347="","",Einstellungen!$B$5)</f>
        <v/>
      </c>
    </row>
    <row r="348">
      <c r="A348" s="25">
        <f>IF(OR(Einstellungen!$B$6="",ROW()-8&gt;Einstellungen!$B$6),"",Einstellungen!$B$2+ROW()-9)</f>
        <v/>
      </c>
      <c r="B348" s="26">
        <f>IF($A348="","",SUMIFS(Zahlungsplan!$I$2:$I$201,Zahlungsplan!$H$2:$H$201,$A348,Zahlungsplan!$I$2:$I$201,"&gt;0"))</f>
        <v/>
      </c>
      <c r="C348" s="26">
        <f>IF($A348="","",-SUMIFS(Zahlungsplan!$I$2:$I$201,Zahlungsplan!$H$2:$H$201,$A348,Zahlungsplan!$I$2:$I$201,"&lt;0"))</f>
        <v/>
      </c>
      <c r="D348" s="26">
        <f>IF(A348="","",B348-C348)</f>
        <v/>
      </c>
      <c r="E348" s="26">
        <f>IF(A348="","",Einstellungen!$B$4+SUM($D$9:D348))</f>
        <v/>
      </c>
      <c r="F348" s="26">
        <f>IF(E348="","",E348-Einstellungen!$B$5)</f>
        <v/>
      </c>
      <c r="G348" s="27">
        <f>IF(E348="","",IF(E348&lt;0,"Negativ",IF(E348&lt;Einstellungen!$B$5,"Unter Warnschwelle","Ausreichend")))</f>
        <v/>
      </c>
      <c r="H348" s="25">
        <f>IF(OR(A348="",E348&gt;=Einstellungen!$B$5),"",A348)</f>
        <v/>
      </c>
      <c r="I348" s="26">
        <f>IF(A348="","",Einstellungen!$B$5)</f>
        <v/>
      </c>
    </row>
    <row r="349">
      <c r="A349" s="22">
        <f>IF(OR(Einstellungen!$B$6="",ROW()-8&gt;Einstellungen!$B$6),"",Einstellungen!$B$2+ROW()-9)</f>
        <v/>
      </c>
      <c r="B349" s="23">
        <f>IF($A349="","",SUMIFS(Zahlungsplan!$I$2:$I$201,Zahlungsplan!$H$2:$H$201,$A349,Zahlungsplan!$I$2:$I$201,"&gt;0"))</f>
        <v/>
      </c>
      <c r="C349" s="23">
        <f>IF($A349="","",-SUMIFS(Zahlungsplan!$I$2:$I$201,Zahlungsplan!$H$2:$H$201,$A349,Zahlungsplan!$I$2:$I$201,"&lt;0"))</f>
        <v/>
      </c>
      <c r="D349" s="23">
        <f>IF(A349="","",B349-C349)</f>
        <v/>
      </c>
      <c r="E349" s="23">
        <f>IF(A349="","",Einstellungen!$B$4+SUM($D$9:D349))</f>
        <v/>
      </c>
      <c r="F349" s="23">
        <f>IF(E349="","",E349-Einstellungen!$B$5)</f>
        <v/>
      </c>
      <c r="G349" s="24">
        <f>IF(E349="","",IF(E349&lt;0,"Negativ",IF(E349&lt;Einstellungen!$B$5,"Unter Warnschwelle","Ausreichend")))</f>
        <v/>
      </c>
      <c r="H349" s="22">
        <f>IF(OR(A349="",E349&gt;=Einstellungen!$B$5),"",A349)</f>
        <v/>
      </c>
      <c r="I349" s="23">
        <f>IF(A349="","",Einstellungen!$B$5)</f>
        <v/>
      </c>
    </row>
    <row r="350">
      <c r="A350" s="25">
        <f>IF(OR(Einstellungen!$B$6="",ROW()-8&gt;Einstellungen!$B$6),"",Einstellungen!$B$2+ROW()-9)</f>
        <v/>
      </c>
      <c r="B350" s="26">
        <f>IF($A350="","",SUMIFS(Zahlungsplan!$I$2:$I$201,Zahlungsplan!$H$2:$H$201,$A350,Zahlungsplan!$I$2:$I$201,"&gt;0"))</f>
        <v/>
      </c>
      <c r="C350" s="26">
        <f>IF($A350="","",-SUMIFS(Zahlungsplan!$I$2:$I$201,Zahlungsplan!$H$2:$H$201,$A350,Zahlungsplan!$I$2:$I$201,"&lt;0"))</f>
        <v/>
      </c>
      <c r="D350" s="26">
        <f>IF(A350="","",B350-C350)</f>
        <v/>
      </c>
      <c r="E350" s="26">
        <f>IF(A350="","",Einstellungen!$B$4+SUM($D$9:D350))</f>
        <v/>
      </c>
      <c r="F350" s="26">
        <f>IF(E350="","",E350-Einstellungen!$B$5)</f>
        <v/>
      </c>
      <c r="G350" s="27">
        <f>IF(E350="","",IF(E350&lt;0,"Negativ",IF(E350&lt;Einstellungen!$B$5,"Unter Warnschwelle","Ausreichend")))</f>
        <v/>
      </c>
      <c r="H350" s="25">
        <f>IF(OR(A350="",E350&gt;=Einstellungen!$B$5),"",A350)</f>
        <v/>
      </c>
      <c r="I350" s="26">
        <f>IF(A350="","",Einstellungen!$B$5)</f>
        <v/>
      </c>
    </row>
    <row r="351">
      <c r="A351" s="22">
        <f>IF(OR(Einstellungen!$B$6="",ROW()-8&gt;Einstellungen!$B$6),"",Einstellungen!$B$2+ROW()-9)</f>
        <v/>
      </c>
      <c r="B351" s="23">
        <f>IF($A351="","",SUMIFS(Zahlungsplan!$I$2:$I$201,Zahlungsplan!$H$2:$H$201,$A351,Zahlungsplan!$I$2:$I$201,"&gt;0"))</f>
        <v/>
      </c>
      <c r="C351" s="23">
        <f>IF($A351="","",-SUMIFS(Zahlungsplan!$I$2:$I$201,Zahlungsplan!$H$2:$H$201,$A351,Zahlungsplan!$I$2:$I$201,"&lt;0"))</f>
        <v/>
      </c>
      <c r="D351" s="23">
        <f>IF(A351="","",B351-C351)</f>
        <v/>
      </c>
      <c r="E351" s="23">
        <f>IF(A351="","",Einstellungen!$B$4+SUM($D$9:D351))</f>
        <v/>
      </c>
      <c r="F351" s="23">
        <f>IF(E351="","",E351-Einstellungen!$B$5)</f>
        <v/>
      </c>
      <c r="G351" s="24">
        <f>IF(E351="","",IF(E351&lt;0,"Negativ",IF(E351&lt;Einstellungen!$B$5,"Unter Warnschwelle","Ausreichend")))</f>
        <v/>
      </c>
      <c r="H351" s="22">
        <f>IF(OR(A351="",E351&gt;=Einstellungen!$B$5),"",A351)</f>
        <v/>
      </c>
      <c r="I351" s="23">
        <f>IF(A351="","",Einstellungen!$B$5)</f>
        <v/>
      </c>
    </row>
    <row r="352">
      <c r="A352" s="25">
        <f>IF(OR(Einstellungen!$B$6="",ROW()-8&gt;Einstellungen!$B$6),"",Einstellungen!$B$2+ROW()-9)</f>
        <v/>
      </c>
      <c r="B352" s="26">
        <f>IF($A352="","",SUMIFS(Zahlungsplan!$I$2:$I$201,Zahlungsplan!$H$2:$H$201,$A352,Zahlungsplan!$I$2:$I$201,"&gt;0"))</f>
        <v/>
      </c>
      <c r="C352" s="26">
        <f>IF($A352="","",-SUMIFS(Zahlungsplan!$I$2:$I$201,Zahlungsplan!$H$2:$H$201,$A352,Zahlungsplan!$I$2:$I$201,"&lt;0"))</f>
        <v/>
      </c>
      <c r="D352" s="26">
        <f>IF(A352="","",B352-C352)</f>
        <v/>
      </c>
      <c r="E352" s="26">
        <f>IF(A352="","",Einstellungen!$B$4+SUM($D$9:D352))</f>
        <v/>
      </c>
      <c r="F352" s="26">
        <f>IF(E352="","",E352-Einstellungen!$B$5)</f>
        <v/>
      </c>
      <c r="G352" s="27">
        <f>IF(E352="","",IF(E352&lt;0,"Negativ",IF(E352&lt;Einstellungen!$B$5,"Unter Warnschwelle","Ausreichend")))</f>
        <v/>
      </c>
      <c r="H352" s="25">
        <f>IF(OR(A352="",E352&gt;=Einstellungen!$B$5),"",A352)</f>
        <v/>
      </c>
      <c r="I352" s="26">
        <f>IF(A352="","",Einstellungen!$B$5)</f>
        <v/>
      </c>
    </row>
    <row r="353">
      <c r="A353" s="22">
        <f>IF(OR(Einstellungen!$B$6="",ROW()-8&gt;Einstellungen!$B$6),"",Einstellungen!$B$2+ROW()-9)</f>
        <v/>
      </c>
      <c r="B353" s="23">
        <f>IF($A353="","",SUMIFS(Zahlungsplan!$I$2:$I$201,Zahlungsplan!$H$2:$H$201,$A353,Zahlungsplan!$I$2:$I$201,"&gt;0"))</f>
        <v/>
      </c>
      <c r="C353" s="23">
        <f>IF($A353="","",-SUMIFS(Zahlungsplan!$I$2:$I$201,Zahlungsplan!$H$2:$H$201,$A353,Zahlungsplan!$I$2:$I$201,"&lt;0"))</f>
        <v/>
      </c>
      <c r="D353" s="23">
        <f>IF(A353="","",B353-C353)</f>
        <v/>
      </c>
      <c r="E353" s="23">
        <f>IF(A353="","",Einstellungen!$B$4+SUM($D$9:D353))</f>
        <v/>
      </c>
      <c r="F353" s="23">
        <f>IF(E353="","",E353-Einstellungen!$B$5)</f>
        <v/>
      </c>
      <c r="G353" s="24">
        <f>IF(E353="","",IF(E353&lt;0,"Negativ",IF(E353&lt;Einstellungen!$B$5,"Unter Warnschwelle","Ausreichend")))</f>
        <v/>
      </c>
      <c r="H353" s="22">
        <f>IF(OR(A353="",E353&gt;=Einstellungen!$B$5),"",A353)</f>
        <v/>
      </c>
      <c r="I353" s="23">
        <f>IF(A353="","",Einstellungen!$B$5)</f>
        <v/>
      </c>
    </row>
    <row r="354">
      <c r="A354" s="25">
        <f>IF(OR(Einstellungen!$B$6="",ROW()-8&gt;Einstellungen!$B$6),"",Einstellungen!$B$2+ROW()-9)</f>
        <v/>
      </c>
      <c r="B354" s="26">
        <f>IF($A354="","",SUMIFS(Zahlungsplan!$I$2:$I$201,Zahlungsplan!$H$2:$H$201,$A354,Zahlungsplan!$I$2:$I$201,"&gt;0"))</f>
        <v/>
      </c>
      <c r="C354" s="26">
        <f>IF($A354="","",-SUMIFS(Zahlungsplan!$I$2:$I$201,Zahlungsplan!$H$2:$H$201,$A354,Zahlungsplan!$I$2:$I$201,"&lt;0"))</f>
        <v/>
      </c>
      <c r="D354" s="26">
        <f>IF(A354="","",B354-C354)</f>
        <v/>
      </c>
      <c r="E354" s="26">
        <f>IF(A354="","",Einstellungen!$B$4+SUM($D$9:D354))</f>
        <v/>
      </c>
      <c r="F354" s="26">
        <f>IF(E354="","",E354-Einstellungen!$B$5)</f>
        <v/>
      </c>
      <c r="G354" s="27">
        <f>IF(E354="","",IF(E354&lt;0,"Negativ",IF(E354&lt;Einstellungen!$B$5,"Unter Warnschwelle","Ausreichend")))</f>
        <v/>
      </c>
      <c r="H354" s="25">
        <f>IF(OR(A354="",E354&gt;=Einstellungen!$B$5),"",A354)</f>
        <v/>
      </c>
      <c r="I354" s="26">
        <f>IF(A354="","",Einstellungen!$B$5)</f>
        <v/>
      </c>
    </row>
    <row r="355">
      <c r="A355" s="22">
        <f>IF(OR(Einstellungen!$B$6="",ROW()-8&gt;Einstellungen!$B$6),"",Einstellungen!$B$2+ROW()-9)</f>
        <v/>
      </c>
      <c r="B355" s="23">
        <f>IF($A355="","",SUMIFS(Zahlungsplan!$I$2:$I$201,Zahlungsplan!$H$2:$H$201,$A355,Zahlungsplan!$I$2:$I$201,"&gt;0"))</f>
        <v/>
      </c>
      <c r="C355" s="23">
        <f>IF($A355="","",-SUMIFS(Zahlungsplan!$I$2:$I$201,Zahlungsplan!$H$2:$H$201,$A355,Zahlungsplan!$I$2:$I$201,"&lt;0"))</f>
        <v/>
      </c>
      <c r="D355" s="23">
        <f>IF(A355="","",B355-C355)</f>
        <v/>
      </c>
      <c r="E355" s="23">
        <f>IF(A355="","",Einstellungen!$B$4+SUM($D$9:D355))</f>
        <v/>
      </c>
      <c r="F355" s="23">
        <f>IF(E355="","",E355-Einstellungen!$B$5)</f>
        <v/>
      </c>
      <c r="G355" s="24">
        <f>IF(E355="","",IF(E355&lt;0,"Negativ",IF(E355&lt;Einstellungen!$B$5,"Unter Warnschwelle","Ausreichend")))</f>
        <v/>
      </c>
      <c r="H355" s="22">
        <f>IF(OR(A355="",E355&gt;=Einstellungen!$B$5),"",A355)</f>
        <v/>
      </c>
      <c r="I355" s="23">
        <f>IF(A355="","",Einstellungen!$B$5)</f>
        <v/>
      </c>
    </row>
    <row r="356">
      <c r="A356" s="25">
        <f>IF(OR(Einstellungen!$B$6="",ROW()-8&gt;Einstellungen!$B$6),"",Einstellungen!$B$2+ROW()-9)</f>
        <v/>
      </c>
      <c r="B356" s="26">
        <f>IF($A356="","",SUMIFS(Zahlungsplan!$I$2:$I$201,Zahlungsplan!$H$2:$H$201,$A356,Zahlungsplan!$I$2:$I$201,"&gt;0"))</f>
        <v/>
      </c>
      <c r="C356" s="26">
        <f>IF($A356="","",-SUMIFS(Zahlungsplan!$I$2:$I$201,Zahlungsplan!$H$2:$H$201,$A356,Zahlungsplan!$I$2:$I$201,"&lt;0"))</f>
        <v/>
      </c>
      <c r="D356" s="26">
        <f>IF(A356="","",B356-C356)</f>
        <v/>
      </c>
      <c r="E356" s="26">
        <f>IF(A356="","",Einstellungen!$B$4+SUM($D$9:D356))</f>
        <v/>
      </c>
      <c r="F356" s="26">
        <f>IF(E356="","",E356-Einstellungen!$B$5)</f>
        <v/>
      </c>
      <c r="G356" s="27">
        <f>IF(E356="","",IF(E356&lt;0,"Negativ",IF(E356&lt;Einstellungen!$B$5,"Unter Warnschwelle","Ausreichend")))</f>
        <v/>
      </c>
      <c r="H356" s="25">
        <f>IF(OR(A356="",E356&gt;=Einstellungen!$B$5),"",A356)</f>
        <v/>
      </c>
      <c r="I356" s="26">
        <f>IF(A356="","",Einstellungen!$B$5)</f>
        <v/>
      </c>
    </row>
    <row r="357">
      <c r="A357" s="22">
        <f>IF(OR(Einstellungen!$B$6="",ROW()-8&gt;Einstellungen!$B$6),"",Einstellungen!$B$2+ROW()-9)</f>
        <v/>
      </c>
      <c r="B357" s="23">
        <f>IF($A357="","",SUMIFS(Zahlungsplan!$I$2:$I$201,Zahlungsplan!$H$2:$H$201,$A357,Zahlungsplan!$I$2:$I$201,"&gt;0"))</f>
        <v/>
      </c>
      <c r="C357" s="23">
        <f>IF($A357="","",-SUMIFS(Zahlungsplan!$I$2:$I$201,Zahlungsplan!$H$2:$H$201,$A357,Zahlungsplan!$I$2:$I$201,"&lt;0"))</f>
        <v/>
      </c>
      <c r="D357" s="23">
        <f>IF(A357="","",B357-C357)</f>
        <v/>
      </c>
      <c r="E357" s="23">
        <f>IF(A357="","",Einstellungen!$B$4+SUM($D$9:D357))</f>
        <v/>
      </c>
      <c r="F357" s="23">
        <f>IF(E357="","",E357-Einstellungen!$B$5)</f>
        <v/>
      </c>
      <c r="G357" s="24">
        <f>IF(E357="","",IF(E357&lt;0,"Negativ",IF(E357&lt;Einstellungen!$B$5,"Unter Warnschwelle","Ausreichend")))</f>
        <v/>
      </c>
      <c r="H357" s="22">
        <f>IF(OR(A357="",E357&gt;=Einstellungen!$B$5),"",A357)</f>
        <v/>
      </c>
      <c r="I357" s="23">
        <f>IF(A357="","",Einstellungen!$B$5)</f>
        <v/>
      </c>
    </row>
    <row r="358">
      <c r="A358" s="25">
        <f>IF(OR(Einstellungen!$B$6="",ROW()-8&gt;Einstellungen!$B$6),"",Einstellungen!$B$2+ROW()-9)</f>
        <v/>
      </c>
      <c r="B358" s="26">
        <f>IF($A358="","",SUMIFS(Zahlungsplan!$I$2:$I$201,Zahlungsplan!$H$2:$H$201,$A358,Zahlungsplan!$I$2:$I$201,"&gt;0"))</f>
        <v/>
      </c>
      <c r="C358" s="26">
        <f>IF($A358="","",-SUMIFS(Zahlungsplan!$I$2:$I$201,Zahlungsplan!$H$2:$H$201,$A358,Zahlungsplan!$I$2:$I$201,"&lt;0"))</f>
        <v/>
      </c>
      <c r="D358" s="26">
        <f>IF(A358="","",B358-C358)</f>
        <v/>
      </c>
      <c r="E358" s="26">
        <f>IF(A358="","",Einstellungen!$B$4+SUM($D$9:D358))</f>
        <v/>
      </c>
      <c r="F358" s="26">
        <f>IF(E358="","",E358-Einstellungen!$B$5)</f>
        <v/>
      </c>
      <c r="G358" s="27">
        <f>IF(E358="","",IF(E358&lt;0,"Negativ",IF(E358&lt;Einstellungen!$B$5,"Unter Warnschwelle","Ausreichend")))</f>
        <v/>
      </c>
      <c r="H358" s="25">
        <f>IF(OR(A358="",E358&gt;=Einstellungen!$B$5),"",A358)</f>
        <v/>
      </c>
      <c r="I358" s="26">
        <f>IF(A358="","",Einstellungen!$B$5)</f>
        <v/>
      </c>
    </row>
    <row r="359">
      <c r="A359" s="22">
        <f>IF(OR(Einstellungen!$B$6="",ROW()-8&gt;Einstellungen!$B$6),"",Einstellungen!$B$2+ROW()-9)</f>
        <v/>
      </c>
      <c r="B359" s="23">
        <f>IF($A359="","",SUMIFS(Zahlungsplan!$I$2:$I$201,Zahlungsplan!$H$2:$H$201,$A359,Zahlungsplan!$I$2:$I$201,"&gt;0"))</f>
        <v/>
      </c>
      <c r="C359" s="23">
        <f>IF($A359="","",-SUMIFS(Zahlungsplan!$I$2:$I$201,Zahlungsplan!$H$2:$H$201,$A359,Zahlungsplan!$I$2:$I$201,"&lt;0"))</f>
        <v/>
      </c>
      <c r="D359" s="23">
        <f>IF(A359="","",B359-C359)</f>
        <v/>
      </c>
      <c r="E359" s="23">
        <f>IF(A359="","",Einstellungen!$B$4+SUM($D$9:D359))</f>
        <v/>
      </c>
      <c r="F359" s="23">
        <f>IF(E359="","",E359-Einstellungen!$B$5)</f>
        <v/>
      </c>
      <c r="G359" s="24">
        <f>IF(E359="","",IF(E359&lt;0,"Negativ",IF(E359&lt;Einstellungen!$B$5,"Unter Warnschwelle","Ausreichend")))</f>
        <v/>
      </c>
      <c r="H359" s="22">
        <f>IF(OR(A359="",E359&gt;=Einstellungen!$B$5),"",A359)</f>
        <v/>
      </c>
      <c r="I359" s="23">
        <f>IF(A359="","",Einstellungen!$B$5)</f>
        <v/>
      </c>
    </row>
    <row r="360">
      <c r="A360" s="25">
        <f>IF(OR(Einstellungen!$B$6="",ROW()-8&gt;Einstellungen!$B$6),"",Einstellungen!$B$2+ROW()-9)</f>
        <v/>
      </c>
      <c r="B360" s="26">
        <f>IF($A360="","",SUMIFS(Zahlungsplan!$I$2:$I$201,Zahlungsplan!$H$2:$H$201,$A360,Zahlungsplan!$I$2:$I$201,"&gt;0"))</f>
        <v/>
      </c>
      <c r="C360" s="26">
        <f>IF($A360="","",-SUMIFS(Zahlungsplan!$I$2:$I$201,Zahlungsplan!$H$2:$H$201,$A360,Zahlungsplan!$I$2:$I$201,"&lt;0"))</f>
        <v/>
      </c>
      <c r="D360" s="26">
        <f>IF(A360="","",B360-C360)</f>
        <v/>
      </c>
      <c r="E360" s="26">
        <f>IF(A360="","",Einstellungen!$B$4+SUM($D$9:D360))</f>
        <v/>
      </c>
      <c r="F360" s="26">
        <f>IF(E360="","",E360-Einstellungen!$B$5)</f>
        <v/>
      </c>
      <c r="G360" s="27">
        <f>IF(E360="","",IF(E360&lt;0,"Negativ",IF(E360&lt;Einstellungen!$B$5,"Unter Warnschwelle","Ausreichend")))</f>
        <v/>
      </c>
      <c r="H360" s="25">
        <f>IF(OR(A360="",E360&gt;=Einstellungen!$B$5),"",A360)</f>
        <v/>
      </c>
      <c r="I360" s="26">
        <f>IF(A360="","",Einstellungen!$B$5)</f>
        <v/>
      </c>
    </row>
    <row r="361">
      <c r="A361" s="22">
        <f>IF(OR(Einstellungen!$B$6="",ROW()-8&gt;Einstellungen!$B$6),"",Einstellungen!$B$2+ROW()-9)</f>
        <v/>
      </c>
      <c r="B361" s="23">
        <f>IF($A361="","",SUMIFS(Zahlungsplan!$I$2:$I$201,Zahlungsplan!$H$2:$H$201,$A361,Zahlungsplan!$I$2:$I$201,"&gt;0"))</f>
        <v/>
      </c>
      <c r="C361" s="23">
        <f>IF($A361="","",-SUMIFS(Zahlungsplan!$I$2:$I$201,Zahlungsplan!$H$2:$H$201,$A361,Zahlungsplan!$I$2:$I$201,"&lt;0"))</f>
        <v/>
      </c>
      <c r="D361" s="23">
        <f>IF(A361="","",B361-C361)</f>
        <v/>
      </c>
      <c r="E361" s="23">
        <f>IF(A361="","",Einstellungen!$B$4+SUM($D$9:D361))</f>
        <v/>
      </c>
      <c r="F361" s="23">
        <f>IF(E361="","",E361-Einstellungen!$B$5)</f>
        <v/>
      </c>
      <c r="G361" s="24">
        <f>IF(E361="","",IF(E361&lt;0,"Negativ",IF(E361&lt;Einstellungen!$B$5,"Unter Warnschwelle","Ausreichend")))</f>
        <v/>
      </c>
      <c r="H361" s="22">
        <f>IF(OR(A361="",E361&gt;=Einstellungen!$B$5),"",A361)</f>
        <v/>
      </c>
      <c r="I361" s="23">
        <f>IF(A361="","",Einstellungen!$B$5)</f>
        <v/>
      </c>
    </row>
    <row r="362">
      <c r="A362" s="25">
        <f>IF(OR(Einstellungen!$B$6="",ROW()-8&gt;Einstellungen!$B$6),"",Einstellungen!$B$2+ROW()-9)</f>
        <v/>
      </c>
      <c r="B362" s="26">
        <f>IF($A362="","",SUMIFS(Zahlungsplan!$I$2:$I$201,Zahlungsplan!$H$2:$H$201,$A362,Zahlungsplan!$I$2:$I$201,"&gt;0"))</f>
        <v/>
      </c>
      <c r="C362" s="26">
        <f>IF($A362="","",-SUMIFS(Zahlungsplan!$I$2:$I$201,Zahlungsplan!$H$2:$H$201,$A362,Zahlungsplan!$I$2:$I$201,"&lt;0"))</f>
        <v/>
      </c>
      <c r="D362" s="26">
        <f>IF(A362="","",B362-C362)</f>
        <v/>
      </c>
      <c r="E362" s="26">
        <f>IF(A362="","",Einstellungen!$B$4+SUM($D$9:D362))</f>
        <v/>
      </c>
      <c r="F362" s="26">
        <f>IF(E362="","",E362-Einstellungen!$B$5)</f>
        <v/>
      </c>
      <c r="G362" s="27">
        <f>IF(E362="","",IF(E362&lt;0,"Negativ",IF(E362&lt;Einstellungen!$B$5,"Unter Warnschwelle","Ausreichend")))</f>
        <v/>
      </c>
      <c r="H362" s="25">
        <f>IF(OR(A362="",E362&gt;=Einstellungen!$B$5),"",A362)</f>
        <v/>
      </c>
      <c r="I362" s="26">
        <f>IF(A362="","",Einstellungen!$B$5)</f>
        <v/>
      </c>
    </row>
    <row r="363">
      <c r="A363" s="22">
        <f>IF(OR(Einstellungen!$B$6="",ROW()-8&gt;Einstellungen!$B$6),"",Einstellungen!$B$2+ROW()-9)</f>
        <v/>
      </c>
      <c r="B363" s="23">
        <f>IF($A363="","",SUMIFS(Zahlungsplan!$I$2:$I$201,Zahlungsplan!$H$2:$H$201,$A363,Zahlungsplan!$I$2:$I$201,"&gt;0"))</f>
        <v/>
      </c>
      <c r="C363" s="23">
        <f>IF($A363="","",-SUMIFS(Zahlungsplan!$I$2:$I$201,Zahlungsplan!$H$2:$H$201,$A363,Zahlungsplan!$I$2:$I$201,"&lt;0"))</f>
        <v/>
      </c>
      <c r="D363" s="23">
        <f>IF(A363="","",B363-C363)</f>
        <v/>
      </c>
      <c r="E363" s="23">
        <f>IF(A363="","",Einstellungen!$B$4+SUM($D$9:D363))</f>
        <v/>
      </c>
      <c r="F363" s="23">
        <f>IF(E363="","",E363-Einstellungen!$B$5)</f>
        <v/>
      </c>
      <c r="G363" s="24">
        <f>IF(E363="","",IF(E363&lt;0,"Negativ",IF(E363&lt;Einstellungen!$B$5,"Unter Warnschwelle","Ausreichend")))</f>
        <v/>
      </c>
      <c r="H363" s="22">
        <f>IF(OR(A363="",E363&gt;=Einstellungen!$B$5),"",A363)</f>
        <v/>
      </c>
      <c r="I363" s="23">
        <f>IF(A363="","",Einstellungen!$B$5)</f>
        <v/>
      </c>
    </row>
    <row r="364">
      <c r="A364" s="25">
        <f>IF(OR(Einstellungen!$B$6="",ROW()-8&gt;Einstellungen!$B$6),"",Einstellungen!$B$2+ROW()-9)</f>
        <v/>
      </c>
      <c r="B364" s="26">
        <f>IF($A364="","",SUMIFS(Zahlungsplan!$I$2:$I$201,Zahlungsplan!$H$2:$H$201,$A364,Zahlungsplan!$I$2:$I$201,"&gt;0"))</f>
        <v/>
      </c>
      <c r="C364" s="26">
        <f>IF($A364="","",-SUMIFS(Zahlungsplan!$I$2:$I$201,Zahlungsplan!$H$2:$H$201,$A364,Zahlungsplan!$I$2:$I$201,"&lt;0"))</f>
        <v/>
      </c>
      <c r="D364" s="26">
        <f>IF(A364="","",B364-C364)</f>
        <v/>
      </c>
      <c r="E364" s="26">
        <f>IF(A364="","",Einstellungen!$B$4+SUM($D$9:D364))</f>
        <v/>
      </c>
      <c r="F364" s="26">
        <f>IF(E364="","",E364-Einstellungen!$B$5)</f>
        <v/>
      </c>
      <c r="G364" s="27">
        <f>IF(E364="","",IF(E364&lt;0,"Negativ",IF(E364&lt;Einstellungen!$B$5,"Unter Warnschwelle","Ausreichend")))</f>
        <v/>
      </c>
      <c r="H364" s="25">
        <f>IF(OR(A364="",E364&gt;=Einstellungen!$B$5),"",A364)</f>
        <v/>
      </c>
      <c r="I364" s="26">
        <f>IF(A364="","",Einstellungen!$B$5)</f>
        <v/>
      </c>
    </row>
    <row r="365">
      <c r="A365" s="22">
        <f>IF(OR(Einstellungen!$B$6="",ROW()-8&gt;Einstellungen!$B$6),"",Einstellungen!$B$2+ROW()-9)</f>
        <v/>
      </c>
      <c r="B365" s="23">
        <f>IF($A365="","",SUMIFS(Zahlungsplan!$I$2:$I$201,Zahlungsplan!$H$2:$H$201,$A365,Zahlungsplan!$I$2:$I$201,"&gt;0"))</f>
        <v/>
      </c>
      <c r="C365" s="23">
        <f>IF($A365="","",-SUMIFS(Zahlungsplan!$I$2:$I$201,Zahlungsplan!$H$2:$H$201,$A365,Zahlungsplan!$I$2:$I$201,"&lt;0"))</f>
        <v/>
      </c>
      <c r="D365" s="23">
        <f>IF(A365="","",B365-C365)</f>
        <v/>
      </c>
      <c r="E365" s="23">
        <f>IF(A365="","",Einstellungen!$B$4+SUM($D$9:D365))</f>
        <v/>
      </c>
      <c r="F365" s="23">
        <f>IF(E365="","",E365-Einstellungen!$B$5)</f>
        <v/>
      </c>
      <c r="G365" s="24">
        <f>IF(E365="","",IF(E365&lt;0,"Negativ",IF(E365&lt;Einstellungen!$B$5,"Unter Warnschwelle","Ausreichend")))</f>
        <v/>
      </c>
      <c r="H365" s="22">
        <f>IF(OR(A365="",E365&gt;=Einstellungen!$B$5),"",A365)</f>
        <v/>
      </c>
      <c r="I365" s="23">
        <f>IF(A365="","",Einstellungen!$B$5)</f>
        <v/>
      </c>
    </row>
    <row r="366">
      <c r="A366" s="25">
        <f>IF(OR(Einstellungen!$B$6="",ROW()-8&gt;Einstellungen!$B$6),"",Einstellungen!$B$2+ROW()-9)</f>
        <v/>
      </c>
      <c r="B366" s="26">
        <f>IF($A366="","",SUMIFS(Zahlungsplan!$I$2:$I$201,Zahlungsplan!$H$2:$H$201,$A366,Zahlungsplan!$I$2:$I$201,"&gt;0"))</f>
        <v/>
      </c>
      <c r="C366" s="26">
        <f>IF($A366="","",-SUMIFS(Zahlungsplan!$I$2:$I$201,Zahlungsplan!$H$2:$H$201,$A366,Zahlungsplan!$I$2:$I$201,"&lt;0"))</f>
        <v/>
      </c>
      <c r="D366" s="26">
        <f>IF(A366="","",B366-C366)</f>
        <v/>
      </c>
      <c r="E366" s="26">
        <f>IF(A366="","",Einstellungen!$B$4+SUM($D$9:D366))</f>
        <v/>
      </c>
      <c r="F366" s="26">
        <f>IF(E366="","",E366-Einstellungen!$B$5)</f>
        <v/>
      </c>
      <c r="G366" s="27">
        <f>IF(E366="","",IF(E366&lt;0,"Negativ",IF(E366&lt;Einstellungen!$B$5,"Unter Warnschwelle","Ausreichend")))</f>
        <v/>
      </c>
      <c r="H366" s="25">
        <f>IF(OR(A366="",E366&gt;=Einstellungen!$B$5),"",A366)</f>
        <v/>
      </c>
      <c r="I366" s="26">
        <f>IF(A366="","",Einstellungen!$B$5)</f>
        <v/>
      </c>
    </row>
    <row r="367">
      <c r="A367" s="22">
        <f>IF(OR(Einstellungen!$B$6="",ROW()-8&gt;Einstellungen!$B$6),"",Einstellungen!$B$2+ROW()-9)</f>
        <v/>
      </c>
      <c r="B367" s="23">
        <f>IF($A367="","",SUMIFS(Zahlungsplan!$I$2:$I$201,Zahlungsplan!$H$2:$H$201,$A367,Zahlungsplan!$I$2:$I$201,"&gt;0"))</f>
        <v/>
      </c>
      <c r="C367" s="23">
        <f>IF($A367="","",-SUMIFS(Zahlungsplan!$I$2:$I$201,Zahlungsplan!$H$2:$H$201,$A367,Zahlungsplan!$I$2:$I$201,"&lt;0"))</f>
        <v/>
      </c>
      <c r="D367" s="23">
        <f>IF(A367="","",B367-C367)</f>
        <v/>
      </c>
      <c r="E367" s="23">
        <f>IF(A367="","",Einstellungen!$B$4+SUM($D$9:D367))</f>
        <v/>
      </c>
      <c r="F367" s="23">
        <f>IF(E367="","",E367-Einstellungen!$B$5)</f>
        <v/>
      </c>
      <c r="G367" s="24">
        <f>IF(E367="","",IF(E367&lt;0,"Negativ",IF(E367&lt;Einstellungen!$B$5,"Unter Warnschwelle","Ausreichend")))</f>
        <v/>
      </c>
      <c r="H367" s="22">
        <f>IF(OR(A367="",E367&gt;=Einstellungen!$B$5),"",A367)</f>
        <v/>
      </c>
      <c r="I367" s="23">
        <f>IF(A367="","",Einstellungen!$B$5)</f>
        <v/>
      </c>
    </row>
    <row r="368">
      <c r="A368" s="25">
        <f>IF(OR(Einstellungen!$B$6="",ROW()-8&gt;Einstellungen!$B$6),"",Einstellungen!$B$2+ROW()-9)</f>
        <v/>
      </c>
      <c r="B368" s="26">
        <f>IF($A368="","",SUMIFS(Zahlungsplan!$I$2:$I$201,Zahlungsplan!$H$2:$H$201,$A368,Zahlungsplan!$I$2:$I$201,"&gt;0"))</f>
        <v/>
      </c>
      <c r="C368" s="26">
        <f>IF($A368="","",-SUMIFS(Zahlungsplan!$I$2:$I$201,Zahlungsplan!$H$2:$H$201,$A368,Zahlungsplan!$I$2:$I$201,"&lt;0"))</f>
        <v/>
      </c>
      <c r="D368" s="26">
        <f>IF(A368="","",B368-C368)</f>
        <v/>
      </c>
      <c r="E368" s="26">
        <f>IF(A368="","",Einstellungen!$B$4+SUM($D$9:D368))</f>
        <v/>
      </c>
      <c r="F368" s="26">
        <f>IF(E368="","",E368-Einstellungen!$B$5)</f>
        <v/>
      </c>
      <c r="G368" s="27">
        <f>IF(E368="","",IF(E368&lt;0,"Negativ",IF(E368&lt;Einstellungen!$B$5,"Unter Warnschwelle","Ausreichend")))</f>
        <v/>
      </c>
      <c r="H368" s="25">
        <f>IF(OR(A368="",E368&gt;=Einstellungen!$B$5),"",A368)</f>
        <v/>
      </c>
      <c r="I368" s="26">
        <f>IF(A368="","",Einstellungen!$B$5)</f>
        <v/>
      </c>
    </row>
    <row r="369">
      <c r="A369" s="22">
        <f>IF(OR(Einstellungen!$B$6="",ROW()-8&gt;Einstellungen!$B$6),"",Einstellungen!$B$2+ROW()-9)</f>
        <v/>
      </c>
      <c r="B369" s="23">
        <f>IF($A369="","",SUMIFS(Zahlungsplan!$I$2:$I$201,Zahlungsplan!$H$2:$H$201,$A369,Zahlungsplan!$I$2:$I$201,"&gt;0"))</f>
        <v/>
      </c>
      <c r="C369" s="23">
        <f>IF($A369="","",-SUMIFS(Zahlungsplan!$I$2:$I$201,Zahlungsplan!$H$2:$H$201,$A369,Zahlungsplan!$I$2:$I$201,"&lt;0"))</f>
        <v/>
      </c>
      <c r="D369" s="23">
        <f>IF(A369="","",B369-C369)</f>
        <v/>
      </c>
      <c r="E369" s="23">
        <f>IF(A369="","",Einstellungen!$B$4+SUM($D$9:D369))</f>
        <v/>
      </c>
      <c r="F369" s="23">
        <f>IF(E369="","",E369-Einstellungen!$B$5)</f>
        <v/>
      </c>
      <c r="G369" s="24">
        <f>IF(E369="","",IF(E369&lt;0,"Negativ",IF(E369&lt;Einstellungen!$B$5,"Unter Warnschwelle","Ausreichend")))</f>
        <v/>
      </c>
      <c r="H369" s="22">
        <f>IF(OR(A369="",E369&gt;=Einstellungen!$B$5),"",A369)</f>
        <v/>
      </c>
      <c r="I369" s="23">
        <f>IF(A369="","",Einstellungen!$B$5)</f>
        <v/>
      </c>
    </row>
    <row r="370">
      <c r="A370" s="25">
        <f>IF(OR(Einstellungen!$B$6="",ROW()-8&gt;Einstellungen!$B$6),"",Einstellungen!$B$2+ROW()-9)</f>
        <v/>
      </c>
      <c r="B370" s="26">
        <f>IF($A370="","",SUMIFS(Zahlungsplan!$I$2:$I$201,Zahlungsplan!$H$2:$H$201,$A370,Zahlungsplan!$I$2:$I$201,"&gt;0"))</f>
        <v/>
      </c>
      <c r="C370" s="26">
        <f>IF($A370="","",-SUMIFS(Zahlungsplan!$I$2:$I$201,Zahlungsplan!$H$2:$H$201,$A370,Zahlungsplan!$I$2:$I$201,"&lt;0"))</f>
        <v/>
      </c>
      <c r="D370" s="26">
        <f>IF(A370="","",B370-C370)</f>
        <v/>
      </c>
      <c r="E370" s="26">
        <f>IF(A370="","",Einstellungen!$B$4+SUM($D$9:D370))</f>
        <v/>
      </c>
      <c r="F370" s="26">
        <f>IF(E370="","",E370-Einstellungen!$B$5)</f>
        <v/>
      </c>
      <c r="G370" s="27">
        <f>IF(E370="","",IF(E370&lt;0,"Negativ",IF(E370&lt;Einstellungen!$B$5,"Unter Warnschwelle","Ausreichend")))</f>
        <v/>
      </c>
      <c r="H370" s="25">
        <f>IF(OR(A370="",E370&gt;=Einstellungen!$B$5),"",A370)</f>
        <v/>
      </c>
      <c r="I370" s="26">
        <f>IF(A370="","",Einstellungen!$B$5)</f>
        <v/>
      </c>
    </row>
    <row r="371">
      <c r="A371" s="22">
        <f>IF(OR(Einstellungen!$B$6="",ROW()-8&gt;Einstellungen!$B$6),"",Einstellungen!$B$2+ROW()-9)</f>
        <v/>
      </c>
      <c r="B371" s="23">
        <f>IF($A371="","",SUMIFS(Zahlungsplan!$I$2:$I$201,Zahlungsplan!$H$2:$H$201,$A371,Zahlungsplan!$I$2:$I$201,"&gt;0"))</f>
        <v/>
      </c>
      <c r="C371" s="23">
        <f>IF($A371="","",-SUMIFS(Zahlungsplan!$I$2:$I$201,Zahlungsplan!$H$2:$H$201,$A371,Zahlungsplan!$I$2:$I$201,"&lt;0"))</f>
        <v/>
      </c>
      <c r="D371" s="23">
        <f>IF(A371="","",B371-C371)</f>
        <v/>
      </c>
      <c r="E371" s="23">
        <f>IF(A371="","",Einstellungen!$B$4+SUM($D$9:D371))</f>
        <v/>
      </c>
      <c r="F371" s="23">
        <f>IF(E371="","",E371-Einstellungen!$B$5)</f>
        <v/>
      </c>
      <c r="G371" s="24">
        <f>IF(E371="","",IF(E371&lt;0,"Negativ",IF(E371&lt;Einstellungen!$B$5,"Unter Warnschwelle","Ausreichend")))</f>
        <v/>
      </c>
      <c r="H371" s="22">
        <f>IF(OR(A371="",E371&gt;=Einstellungen!$B$5),"",A371)</f>
        <v/>
      </c>
      <c r="I371" s="23">
        <f>IF(A371="","",Einstellungen!$B$5)</f>
        <v/>
      </c>
    </row>
    <row r="372">
      <c r="A372" s="25">
        <f>IF(OR(Einstellungen!$B$6="",ROW()-8&gt;Einstellungen!$B$6),"",Einstellungen!$B$2+ROW()-9)</f>
        <v/>
      </c>
      <c r="B372" s="26">
        <f>IF($A372="","",SUMIFS(Zahlungsplan!$I$2:$I$201,Zahlungsplan!$H$2:$H$201,$A372,Zahlungsplan!$I$2:$I$201,"&gt;0"))</f>
        <v/>
      </c>
      <c r="C372" s="26">
        <f>IF($A372="","",-SUMIFS(Zahlungsplan!$I$2:$I$201,Zahlungsplan!$H$2:$H$201,$A372,Zahlungsplan!$I$2:$I$201,"&lt;0"))</f>
        <v/>
      </c>
      <c r="D372" s="26">
        <f>IF(A372="","",B372-C372)</f>
        <v/>
      </c>
      <c r="E372" s="26">
        <f>IF(A372="","",Einstellungen!$B$4+SUM($D$9:D372))</f>
        <v/>
      </c>
      <c r="F372" s="26">
        <f>IF(E372="","",E372-Einstellungen!$B$5)</f>
        <v/>
      </c>
      <c r="G372" s="27">
        <f>IF(E372="","",IF(E372&lt;0,"Negativ",IF(E372&lt;Einstellungen!$B$5,"Unter Warnschwelle","Ausreichend")))</f>
        <v/>
      </c>
      <c r="H372" s="25">
        <f>IF(OR(A372="",E372&gt;=Einstellungen!$B$5),"",A372)</f>
        <v/>
      </c>
      <c r="I372" s="26">
        <f>IF(A372="","",Einstellungen!$B$5)</f>
        <v/>
      </c>
    </row>
    <row r="373">
      <c r="A373" s="22">
        <f>IF(OR(Einstellungen!$B$6="",ROW()-8&gt;Einstellungen!$B$6),"",Einstellungen!$B$2+ROW()-9)</f>
        <v/>
      </c>
      <c r="B373" s="23">
        <f>IF($A373="","",SUMIFS(Zahlungsplan!$I$2:$I$201,Zahlungsplan!$H$2:$H$201,$A373,Zahlungsplan!$I$2:$I$201,"&gt;0"))</f>
        <v/>
      </c>
      <c r="C373" s="23">
        <f>IF($A373="","",-SUMIFS(Zahlungsplan!$I$2:$I$201,Zahlungsplan!$H$2:$H$201,$A373,Zahlungsplan!$I$2:$I$201,"&lt;0"))</f>
        <v/>
      </c>
      <c r="D373" s="23">
        <f>IF(A373="","",B373-C373)</f>
        <v/>
      </c>
      <c r="E373" s="23">
        <f>IF(A373="","",Einstellungen!$B$4+SUM($D$9:D373))</f>
        <v/>
      </c>
      <c r="F373" s="23">
        <f>IF(E373="","",E373-Einstellungen!$B$5)</f>
        <v/>
      </c>
      <c r="G373" s="24">
        <f>IF(E373="","",IF(E373&lt;0,"Negativ",IF(E373&lt;Einstellungen!$B$5,"Unter Warnschwelle","Ausreichend")))</f>
        <v/>
      </c>
      <c r="H373" s="22">
        <f>IF(OR(A373="",E373&gt;=Einstellungen!$B$5),"",A373)</f>
        <v/>
      </c>
      <c r="I373" s="23">
        <f>IF(A373="","",Einstellungen!$B$5)</f>
        <v/>
      </c>
    </row>
    <row r="374">
      <c r="A374" s="25">
        <f>IF(OR(Einstellungen!$B$6="",ROW()-8&gt;Einstellungen!$B$6),"",Einstellungen!$B$2+ROW()-9)</f>
        <v/>
      </c>
      <c r="B374" s="26">
        <f>IF($A374="","",SUMIFS(Zahlungsplan!$I$2:$I$201,Zahlungsplan!$H$2:$H$201,$A374,Zahlungsplan!$I$2:$I$201,"&gt;0"))</f>
        <v/>
      </c>
      <c r="C374" s="26">
        <f>IF($A374="","",-SUMIFS(Zahlungsplan!$I$2:$I$201,Zahlungsplan!$H$2:$H$201,$A374,Zahlungsplan!$I$2:$I$201,"&lt;0"))</f>
        <v/>
      </c>
      <c r="D374" s="26">
        <f>IF(A374="","",B374-C374)</f>
        <v/>
      </c>
      <c r="E374" s="26">
        <f>IF(A374="","",Einstellungen!$B$4+SUM($D$9:D374))</f>
        <v/>
      </c>
      <c r="F374" s="26">
        <f>IF(E374="","",E374-Einstellungen!$B$5)</f>
        <v/>
      </c>
      <c r="G374" s="27">
        <f>IF(E374="","",IF(E374&lt;0,"Negativ",IF(E374&lt;Einstellungen!$B$5,"Unter Warnschwelle","Ausreichend")))</f>
        <v/>
      </c>
      <c r="H374" s="25">
        <f>IF(OR(A374="",E374&gt;=Einstellungen!$B$5),"",A374)</f>
        <v/>
      </c>
      <c r="I374" s="26">
        <f>IF(A374="","",Einstellungen!$B$5)</f>
        <v/>
      </c>
    </row>
  </sheetData>
  <autoFilter ref="A8:G374"/>
  <mergeCells count="1">
    <mergeCell ref="A1:I1"/>
  </mergeCells>
  <conditionalFormatting sqref="E9:G374">
    <cfRule type="expression" priority="1" dxfId="1">
      <formula>AND($A9&lt;&gt;"",$E9&lt;0)</formula>
    </cfRule>
    <cfRule type="expression" priority="2" dxfId="0">
      <formula>AND($A9&lt;&gt;"",$E9&gt;=0,$E9&lt;Einstellungen!$B$5)</formula>
    </cfRule>
  </conditionalFormatting>
  <conditionalFormatting sqref="B5">
    <cfRule type="expression" priority="3" dxfId="0">
      <formula>$B$5&gt;0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2026-09-10T02:42:55Z</dcterms:created>
  <dcterms:modified xmlns:dcterms="http://purl.org/dc/terms/" xmlns:xsi="http://www.w3.org/2001/XMLSchema-instance" xsi:type="dcterms:W3CDTF">2026-09-10T02:42:56+00:00Z</dcterms:modified>
</cp:coreProperties>
</file>